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ESTADISTICAS\CONTROLES DE LEY\Informes\2025\"/>
    </mc:Choice>
  </mc:AlternateContent>
  <xr:revisionPtr revIDLastSave="0" documentId="13_ncr:1_{F43BE4E2-1445-46EA-A40B-17B26F0982A3}" xr6:coauthVersionLast="47" xr6:coauthVersionMax="47" xr10:uidLastSave="{00000000-0000-0000-0000-000000000000}"/>
  <workbookProtection workbookAlgorithmName="SHA-512" workbookHashValue="fJKPvP+qpAaGh80e/kGRFecSQr11Hz420KCczEv4DoRSpAQX+jKI5eHQFqdWWD9r+J8HGoYoDXbPyXm0t0/NIA==" workbookSaltValue="uTkFNtJrKRT61KuQO0kKPw==" workbookSpinCount="100000" lockStructure="1"/>
  <bookViews>
    <workbookView showSheetTabs="0" xWindow="-120" yWindow="-120" windowWidth="29040" windowHeight="15840" tabRatio="905" xr2:uid="{00000000-000D-0000-FFFF-FFFF00000000}"/>
  </bookViews>
  <sheets>
    <sheet name="Controles de Ley" sheetId="17" r:id="rId1"/>
    <sheet name="ListaD" sheetId="22" state="hidden" r:id="rId2"/>
    <sheet name="BasePA_GEN" sheetId="13" state="hidden" r:id="rId3"/>
    <sheet name="PA_GEN" sheetId="1" r:id="rId4"/>
    <sheet name="BasePA_VID" sheetId="14" state="hidden" r:id="rId5"/>
    <sheet name="PA_VID" sheetId="2" r:id="rId6"/>
    <sheet name="BaseRS_GEN" sheetId="15" state="hidden" r:id="rId7"/>
    <sheet name="RS_GEN" sheetId="7" r:id="rId8"/>
    <sheet name="BaseRS_VID" sheetId="16" state="hidden" r:id="rId9"/>
    <sheet name="RS_VID" sheetId="8" r:id="rId10"/>
    <sheet name="BaseRA_GEN" sheetId="9" state="hidden" r:id="rId11"/>
    <sheet name="RA_GEN" sheetId="11" r:id="rId12"/>
    <sheet name="BaseRA_VID" sheetId="10" state="hidden" r:id="rId13"/>
    <sheet name="RA_VID" sheetId="12" r:id="rId14"/>
    <sheet name="BaseCM_GEN" sheetId="18" state="hidden" r:id="rId15"/>
    <sheet name="CM_GEN" sheetId="20" r:id="rId16"/>
    <sheet name="BaseCM_VID" sheetId="19" state="hidden" r:id="rId17"/>
    <sheet name="CM_VID" sheetId="21" r:id="rId18"/>
  </sheets>
  <definedNames>
    <definedName name="_xlnm._FilterDatabase" localSheetId="2" hidden="1">BasePA_GEN!$A$1:$K$31</definedName>
    <definedName name="_xlnm._FilterDatabase" localSheetId="4" hidden="1">BasePA_VID!$A$1:$J$57</definedName>
    <definedName name="_xlnm._FilterDatabase" localSheetId="1" hidden="1">ListaD!$A$1:$B$1336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" i="19" l="1"/>
  <c r="A67" i="19"/>
  <c r="A68" i="19"/>
  <c r="I65" i="10"/>
  <c r="I64" i="10"/>
  <c r="I63" i="10"/>
  <c r="A63" i="10"/>
  <c r="A64" i="10"/>
  <c r="A65" i="10"/>
  <c r="I81" i="9"/>
  <c r="I82" i="9"/>
  <c r="I83" i="9"/>
  <c r="A63" i="16"/>
  <c r="A64" i="16"/>
  <c r="A65" i="16"/>
  <c r="A62" i="14"/>
  <c r="A63" i="14"/>
  <c r="A64" i="14"/>
  <c r="A86" i="18"/>
  <c r="A85" i="18"/>
  <c r="A84" i="18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A83" i="9"/>
  <c r="A82" i="9"/>
  <c r="A81" i="9"/>
  <c r="A81" i="15"/>
  <c r="A82" i="15"/>
  <c r="A83" i="15"/>
  <c r="A80" i="13"/>
  <c r="A81" i="13"/>
  <c r="A82" i="13"/>
  <c r="A83" i="18"/>
  <c r="A82" i="18"/>
  <c r="A81" i="18"/>
  <c r="I78" i="9"/>
  <c r="I79" i="9"/>
  <c r="I80" i="9"/>
  <c r="A78" i="9"/>
  <c r="A79" i="9"/>
  <c r="A80" i="9"/>
  <c r="A32" i="15"/>
  <c r="A31" i="15"/>
  <c r="A30" i="15"/>
  <c r="A77" i="13"/>
  <c r="A78" i="13"/>
  <c r="A79" i="13"/>
  <c r="A65" i="19"/>
  <c r="A64" i="19"/>
  <c r="A63" i="19"/>
  <c r="A60" i="10"/>
  <c r="A61" i="10"/>
  <c r="A62" i="10"/>
  <c r="A59" i="14"/>
  <c r="A60" i="14"/>
  <c r="A61" i="14"/>
  <c r="A60" i="16"/>
  <c r="A61" i="16"/>
  <c r="A62" i="16"/>
  <c r="A60" i="19"/>
  <c r="A61" i="19"/>
  <c r="A62" i="1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A30" i="19"/>
  <c r="A31" i="19"/>
  <c r="A30" i="10"/>
  <c r="A31" i="10"/>
  <c r="A32" i="10"/>
  <c r="A30" i="16"/>
  <c r="A31" i="16"/>
  <c r="A59" i="16"/>
  <c r="A29" i="14"/>
  <c r="A30" i="14"/>
  <c r="A58" i="14"/>
  <c r="A78" i="18"/>
  <c r="A79" i="18"/>
  <c r="A80" i="18"/>
  <c r="A57" i="10"/>
  <c r="A58" i="10"/>
  <c r="A59" i="10"/>
  <c r="A56" i="16"/>
  <c r="A57" i="16"/>
  <c r="A58" i="16"/>
  <c r="A55" i="14"/>
  <c r="A56" i="14"/>
  <c r="A57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I3" i="9"/>
  <c r="A3" i="19" l="1"/>
  <c r="A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E9" i="21" l="1"/>
  <c r="D9" i="21"/>
  <c r="C9" i="21"/>
  <c r="B9" i="21"/>
  <c r="C10" i="21"/>
  <c r="B10" i="21"/>
  <c r="E10" i="21"/>
  <c r="D10" i="21"/>
  <c r="E18" i="21"/>
  <c r="D18" i="21"/>
  <c r="C18" i="21"/>
  <c r="B18" i="21"/>
  <c r="E17" i="21"/>
  <c r="D17" i="21"/>
  <c r="C17" i="21"/>
  <c r="B17" i="21"/>
  <c r="E14" i="21"/>
  <c r="D14" i="21"/>
  <c r="C14" i="21"/>
  <c r="B14" i="21"/>
  <c r="A4" i="18" l="1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3" i="18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3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3" i="9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3" i="16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3" i="15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31" i="14"/>
  <c r="A32" i="14"/>
  <c r="A33" i="14"/>
  <c r="A34" i="14"/>
  <c r="A35" i="14"/>
  <c r="A36" i="14"/>
  <c r="A2" i="14"/>
  <c r="E26" i="20" l="1"/>
  <c r="D26" i="20"/>
  <c r="C26" i="20"/>
  <c r="B26" i="20"/>
  <c r="F27" i="11"/>
  <c r="G27" i="11"/>
  <c r="D27" i="11"/>
  <c r="E27" i="11"/>
  <c r="B27" i="11"/>
  <c r="C27" i="11"/>
  <c r="D27" i="7"/>
  <c r="B27" i="7"/>
  <c r="G10" i="8"/>
  <c r="F10" i="8"/>
  <c r="E10" i="8"/>
  <c r="D10" i="8"/>
  <c r="C10" i="8"/>
  <c r="B10" i="8"/>
  <c r="K9" i="2"/>
  <c r="C9" i="2"/>
  <c r="J9" i="2"/>
  <c r="I9" i="2"/>
  <c r="H9" i="2"/>
  <c r="G9" i="2"/>
  <c r="F9" i="2"/>
  <c r="E9" i="2"/>
  <c r="D9" i="2"/>
  <c r="B9" i="2"/>
  <c r="F20" i="11"/>
  <c r="E20" i="11"/>
  <c r="D20" i="11"/>
  <c r="C20" i="11"/>
  <c r="B20" i="11"/>
  <c r="G20" i="11"/>
  <c r="D20" i="7"/>
  <c r="B20" i="7"/>
  <c r="B16" i="11"/>
  <c r="D16" i="20"/>
  <c r="C16" i="20"/>
  <c r="B16" i="20"/>
  <c r="E16" i="20"/>
  <c r="C9" i="12"/>
  <c r="B9" i="12"/>
  <c r="D9" i="12"/>
  <c r="G9" i="12"/>
  <c r="F9" i="12"/>
  <c r="E9" i="12"/>
  <c r="G16" i="11"/>
  <c r="F16" i="11"/>
  <c r="E16" i="11"/>
  <c r="D16" i="11"/>
  <c r="C16" i="11"/>
  <c r="E9" i="8"/>
  <c r="D9" i="8"/>
  <c r="C9" i="8"/>
  <c r="B9" i="8"/>
  <c r="F9" i="8"/>
  <c r="G9" i="8"/>
  <c r="B16" i="7"/>
  <c r="D16" i="7"/>
  <c r="F10" i="2"/>
  <c r="E10" i="2"/>
  <c r="D10" i="2"/>
  <c r="I10" i="2"/>
  <c r="K10" i="2"/>
  <c r="C10" i="2"/>
  <c r="J10" i="2"/>
  <c r="B10" i="2"/>
  <c r="H10" i="2"/>
  <c r="G10" i="2"/>
  <c r="F18" i="2"/>
  <c r="E18" i="2"/>
  <c r="C18" i="2"/>
  <c r="D18" i="2"/>
  <c r="K18" i="2"/>
  <c r="J18" i="2"/>
  <c r="B18" i="2"/>
  <c r="H18" i="2"/>
  <c r="I18" i="2"/>
  <c r="G18" i="2"/>
  <c r="G17" i="12"/>
  <c r="C17" i="12"/>
  <c r="F17" i="12"/>
  <c r="B17" i="12"/>
  <c r="D17" i="12"/>
  <c r="E17" i="12"/>
  <c r="B18" i="8"/>
  <c r="F18" i="8"/>
  <c r="G18" i="8"/>
  <c r="C18" i="8"/>
  <c r="D18" i="8"/>
  <c r="E18" i="8"/>
  <c r="D11" i="2"/>
  <c r="G16" i="12"/>
  <c r="F16" i="12"/>
  <c r="E16" i="12"/>
  <c r="D16" i="12"/>
  <c r="C16" i="12"/>
  <c r="B16" i="12"/>
  <c r="E17" i="8"/>
  <c r="D17" i="8"/>
  <c r="C17" i="8"/>
  <c r="B17" i="8"/>
  <c r="F17" i="8"/>
  <c r="G17" i="8"/>
  <c r="K17" i="2"/>
  <c r="C17" i="2"/>
  <c r="B17" i="2"/>
  <c r="J17" i="2"/>
  <c r="I17" i="2"/>
  <c r="H17" i="2"/>
  <c r="G17" i="2"/>
  <c r="F17" i="2"/>
  <c r="E17" i="2"/>
  <c r="D17" i="2"/>
  <c r="H27" i="2"/>
  <c r="H20" i="2"/>
  <c r="H8" i="2"/>
  <c r="J25" i="2"/>
  <c r="K22" i="2"/>
  <c r="J16" i="2"/>
  <c r="K13" i="2"/>
  <c r="I11" i="2"/>
  <c r="H26" i="2"/>
  <c r="H19" i="2"/>
  <c r="K27" i="2"/>
  <c r="I25" i="2"/>
  <c r="J22" i="2"/>
  <c r="K20" i="2"/>
  <c r="I16" i="2"/>
  <c r="J13" i="2"/>
  <c r="K8" i="2"/>
  <c r="H11" i="2"/>
  <c r="H25" i="2"/>
  <c r="H16" i="2"/>
  <c r="J27" i="2"/>
  <c r="K24" i="2"/>
  <c r="I22" i="2"/>
  <c r="J20" i="2"/>
  <c r="K15" i="2"/>
  <c r="I13" i="2"/>
  <c r="J8" i="2"/>
  <c r="J11" i="2"/>
  <c r="H24" i="2"/>
  <c r="H15" i="2"/>
  <c r="I27" i="2"/>
  <c r="J24" i="2"/>
  <c r="K21" i="2"/>
  <c r="I20" i="2"/>
  <c r="J15" i="2"/>
  <c r="K12" i="2"/>
  <c r="I8" i="2"/>
  <c r="K16" i="2"/>
  <c r="H23" i="2"/>
  <c r="H14" i="2"/>
  <c r="K26" i="2"/>
  <c r="I24" i="2"/>
  <c r="J21" i="2"/>
  <c r="K19" i="2"/>
  <c r="I15" i="2"/>
  <c r="J12" i="2"/>
  <c r="K7" i="2"/>
  <c r="I23" i="2"/>
  <c r="H22" i="2"/>
  <c r="H13" i="2"/>
  <c r="J26" i="2"/>
  <c r="K23" i="2"/>
  <c r="I21" i="2"/>
  <c r="J19" i="2"/>
  <c r="K14" i="2"/>
  <c r="I12" i="2"/>
  <c r="J7" i="2"/>
  <c r="K25" i="2"/>
  <c r="H7" i="2"/>
  <c r="H21" i="2"/>
  <c r="H12" i="2"/>
  <c r="I26" i="2"/>
  <c r="J23" i="2"/>
  <c r="I19" i="2"/>
  <c r="J14" i="2"/>
  <c r="K11" i="2"/>
  <c r="I7" i="2"/>
  <c r="I14" i="2"/>
  <c r="F27" i="2"/>
  <c r="F23" i="2"/>
  <c r="F15" i="2"/>
  <c r="F11" i="2"/>
  <c r="F21" i="2"/>
  <c r="F12" i="2"/>
  <c r="G26" i="2"/>
  <c r="G14" i="2"/>
  <c r="G8" i="2"/>
  <c r="G15" i="2"/>
  <c r="E27" i="2"/>
  <c r="G24" i="2"/>
  <c r="E23" i="2"/>
  <c r="G21" i="2"/>
  <c r="G16" i="2"/>
  <c r="E15" i="2"/>
  <c r="G12" i="2"/>
  <c r="E11" i="2"/>
  <c r="F24" i="2"/>
  <c r="F16" i="2"/>
  <c r="F19" i="2"/>
  <c r="E25" i="2"/>
  <c r="E19" i="2"/>
  <c r="E13" i="2"/>
  <c r="E20" i="2"/>
  <c r="G25" i="2"/>
  <c r="E24" i="2"/>
  <c r="E21" i="2"/>
  <c r="G19" i="2"/>
  <c r="E16" i="2"/>
  <c r="G13" i="2"/>
  <c r="E12" i="2"/>
  <c r="G7" i="2"/>
  <c r="F25" i="2"/>
  <c r="F13" i="2"/>
  <c r="F7" i="2"/>
  <c r="G22" i="2"/>
  <c r="G20" i="2"/>
  <c r="E14" i="2"/>
  <c r="G11" i="2"/>
  <c r="F26" i="2"/>
  <c r="F22" i="2"/>
  <c r="F20" i="2"/>
  <c r="F14" i="2"/>
  <c r="F8" i="2"/>
  <c r="G27" i="2"/>
  <c r="E26" i="2"/>
  <c r="G23" i="2"/>
  <c r="E22" i="2"/>
  <c r="E8" i="2"/>
  <c r="B14" i="2"/>
  <c r="D14" i="2"/>
  <c r="C14" i="2"/>
  <c r="G13" i="12"/>
  <c r="F13" i="12"/>
  <c r="C13" i="12"/>
  <c r="E13" i="12"/>
  <c r="D13" i="12"/>
  <c r="B13" i="12"/>
  <c r="G14" i="8"/>
  <c r="F14" i="8"/>
  <c r="E14" i="8"/>
  <c r="D14" i="8"/>
  <c r="C14" i="8"/>
  <c r="B14" i="8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2" i="13"/>
  <c r="F27" i="1" l="1"/>
  <c r="G27" i="1"/>
  <c r="H27" i="1"/>
  <c r="I27" i="1"/>
  <c r="B27" i="1"/>
  <c r="J27" i="1"/>
  <c r="C27" i="1"/>
  <c r="K27" i="1"/>
  <c r="D27" i="1"/>
  <c r="E27" i="1"/>
  <c r="K20" i="1"/>
  <c r="C20" i="1"/>
  <c r="J20" i="1"/>
  <c r="B20" i="1"/>
  <c r="I20" i="1"/>
  <c r="H20" i="1"/>
  <c r="G20" i="1"/>
  <c r="F20" i="1"/>
  <c r="E20" i="1"/>
  <c r="D20" i="1"/>
  <c r="K16" i="1"/>
  <c r="J16" i="1"/>
  <c r="I16" i="1"/>
  <c r="C16" i="1"/>
  <c r="H16" i="1"/>
  <c r="G16" i="1"/>
  <c r="F16" i="1"/>
  <c r="E16" i="1"/>
  <c r="B16" i="1"/>
  <c r="D16" i="1"/>
  <c r="K33" i="1"/>
  <c r="J33" i="1"/>
  <c r="I33" i="1"/>
  <c r="J7" i="1"/>
  <c r="K32" i="1"/>
  <c r="I30" i="1"/>
  <c r="J26" i="1"/>
  <c r="K23" i="1"/>
  <c r="I22" i="1"/>
  <c r="J18" i="1"/>
  <c r="K14" i="1"/>
  <c r="I12" i="1"/>
  <c r="J9" i="1"/>
  <c r="I28" i="1"/>
  <c r="K12" i="1"/>
  <c r="I24" i="1"/>
  <c r="J12" i="1"/>
  <c r="J32" i="1"/>
  <c r="K29" i="1"/>
  <c r="I26" i="1"/>
  <c r="J23" i="1"/>
  <c r="K21" i="1"/>
  <c r="I18" i="1"/>
  <c r="J14" i="1"/>
  <c r="K11" i="1"/>
  <c r="I9" i="1"/>
  <c r="J24" i="1"/>
  <c r="J15" i="1"/>
  <c r="K26" i="1"/>
  <c r="K9" i="1"/>
  <c r="I32" i="1"/>
  <c r="J29" i="1"/>
  <c r="K25" i="1"/>
  <c r="I23" i="1"/>
  <c r="J21" i="1"/>
  <c r="K17" i="1"/>
  <c r="I14" i="1"/>
  <c r="J11" i="1"/>
  <c r="K8" i="1"/>
  <c r="I29" i="1"/>
  <c r="J25" i="1"/>
  <c r="I21" i="1"/>
  <c r="J17" i="1"/>
  <c r="K13" i="1"/>
  <c r="I11" i="1"/>
  <c r="J8" i="1"/>
  <c r="K28" i="1"/>
  <c r="I25" i="1"/>
  <c r="K19" i="1"/>
  <c r="I17" i="1"/>
  <c r="J13" i="1"/>
  <c r="K10" i="1"/>
  <c r="I8" i="1"/>
  <c r="I31" i="1"/>
  <c r="J28" i="1"/>
  <c r="K24" i="1"/>
  <c r="J19" i="1"/>
  <c r="K15" i="1"/>
  <c r="I13" i="1"/>
  <c r="J10" i="1"/>
  <c r="K7" i="1"/>
  <c r="K30" i="1"/>
  <c r="K22" i="1"/>
  <c r="I19" i="1"/>
  <c r="I10" i="1"/>
  <c r="I7" i="1"/>
  <c r="J30" i="1"/>
  <c r="J22" i="1"/>
  <c r="K18" i="1"/>
  <c r="I15" i="1"/>
  <c r="K31" i="1"/>
  <c r="J31" i="1"/>
  <c r="G31" i="1"/>
  <c r="G23" i="1"/>
  <c r="G19" i="1"/>
  <c r="G14" i="1"/>
  <c r="G10" i="1"/>
  <c r="H7" i="1"/>
  <c r="G29" i="1"/>
  <c r="H30" i="1"/>
  <c r="F8" i="1"/>
  <c r="H32" i="1"/>
  <c r="F31" i="1"/>
  <c r="H28" i="1"/>
  <c r="H24" i="1"/>
  <c r="F23" i="1"/>
  <c r="H21" i="1"/>
  <c r="F19" i="1"/>
  <c r="H15" i="1"/>
  <c r="F14" i="1"/>
  <c r="H11" i="1"/>
  <c r="F10" i="1"/>
  <c r="H18" i="1"/>
  <c r="G32" i="1"/>
  <c r="G28" i="1"/>
  <c r="G24" i="1"/>
  <c r="G21" i="1"/>
  <c r="G15" i="1"/>
  <c r="G11" i="1"/>
  <c r="G7" i="1"/>
  <c r="G25" i="1"/>
  <c r="G8" i="1"/>
  <c r="H26" i="1"/>
  <c r="F17" i="1"/>
  <c r="H9" i="1"/>
  <c r="H33" i="1"/>
  <c r="F32" i="1"/>
  <c r="H29" i="1"/>
  <c r="F28" i="1"/>
  <c r="H25" i="1"/>
  <c r="F24" i="1"/>
  <c r="H22" i="1"/>
  <c r="F21" i="1"/>
  <c r="H17" i="1"/>
  <c r="F15" i="1"/>
  <c r="H12" i="1"/>
  <c r="F11" i="1"/>
  <c r="H8" i="1"/>
  <c r="G33" i="1"/>
  <c r="G22" i="1"/>
  <c r="G12" i="1"/>
  <c r="H13" i="1"/>
  <c r="F33" i="1"/>
  <c r="G30" i="1"/>
  <c r="G26" i="1"/>
  <c r="G18" i="1"/>
  <c r="G13" i="1"/>
  <c r="G9" i="1"/>
  <c r="F25" i="1"/>
  <c r="H31" i="1"/>
  <c r="F30" i="1"/>
  <c r="F26" i="1"/>
  <c r="H23" i="1"/>
  <c r="H19" i="1"/>
  <c r="F18" i="1"/>
  <c r="H14" i="1"/>
  <c r="F13" i="1"/>
  <c r="H10" i="1"/>
  <c r="F9" i="1"/>
  <c r="G17" i="1"/>
  <c r="F29" i="1"/>
  <c r="F22" i="1"/>
  <c r="F12" i="1"/>
  <c r="C12" i="1"/>
  <c r="B7" i="1"/>
  <c r="E7" i="2" l="1"/>
  <c r="D27" i="2"/>
  <c r="D26" i="2"/>
  <c r="D25" i="2"/>
  <c r="D24" i="2"/>
  <c r="D23" i="2"/>
  <c r="D22" i="2"/>
  <c r="D21" i="2"/>
  <c r="D20" i="2"/>
  <c r="D19" i="2"/>
  <c r="D16" i="2"/>
  <c r="D15" i="2"/>
  <c r="D13" i="2"/>
  <c r="D12" i="2"/>
  <c r="D8" i="2"/>
  <c r="D7" i="2"/>
  <c r="B27" i="2"/>
  <c r="C27" i="2"/>
  <c r="C26" i="2"/>
  <c r="C25" i="2"/>
  <c r="C24" i="2"/>
  <c r="C23" i="2"/>
  <c r="C22" i="2"/>
  <c r="C21" i="2"/>
  <c r="C20" i="2"/>
  <c r="C19" i="2"/>
  <c r="C16" i="2"/>
  <c r="C15" i="2"/>
  <c r="C13" i="2"/>
  <c r="C12" i="2"/>
  <c r="C11" i="2"/>
  <c r="C8" i="2"/>
  <c r="C7" i="2"/>
  <c r="B7" i="2"/>
  <c r="B8" i="2"/>
  <c r="B11" i="2"/>
  <c r="B12" i="2"/>
  <c r="B13" i="2"/>
  <c r="B15" i="2"/>
  <c r="B16" i="2"/>
  <c r="B19" i="2"/>
  <c r="B20" i="2"/>
  <c r="B21" i="2"/>
  <c r="B22" i="2"/>
  <c r="B23" i="2"/>
  <c r="B24" i="2"/>
  <c r="B25" i="2"/>
  <c r="B26" i="2"/>
  <c r="E27" i="21" l="1"/>
  <c r="D27" i="21"/>
  <c r="C27" i="21"/>
  <c r="B27" i="21"/>
  <c r="E26" i="21"/>
  <c r="D26" i="21"/>
  <c r="C26" i="21"/>
  <c r="B26" i="21"/>
  <c r="E25" i="21"/>
  <c r="D25" i="21"/>
  <c r="C25" i="21"/>
  <c r="B25" i="21"/>
  <c r="E24" i="21"/>
  <c r="D24" i="21"/>
  <c r="C24" i="21"/>
  <c r="B24" i="21"/>
  <c r="E23" i="21"/>
  <c r="D23" i="21"/>
  <c r="C23" i="21"/>
  <c r="B23" i="21"/>
  <c r="E22" i="21"/>
  <c r="D22" i="21"/>
  <c r="C22" i="21"/>
  <c r="B22" i="21"/>
  <c r="E21" i="21"/>
  <c r="D21" i="21"/>
  <c r="C21" i="21"/>
  <c r="B21" i="21"/>
  <c r="E20" i="21"/>
  <c r="D20" i="21"/>
  <c r="C20" i="21"/>
  <c r="B20" i="21"/>
  <c r="E19" i="21"/>
  <c r="D19" i="21"/>
  <c r="C19" i="21"/>
  <c r="B19" i="21"/>
  <c r="E16" i="21"/>
  <c r="D16" i="21"/>
  <c r="C16" i="21"/>
  <c r="B16" i="21"/>
  <c r="E15" i="21"/>
  <c r="D15" i="21"/>
  <c r="C15" i="21"/>
  <c r="B15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8" i="21"/>
  <c r="D8" i="21"/>
  <c r="C8" i="21"/>
  <c r="B8" i="21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5" i="20"/>
  <c r="D25" i="20"/>
  <c r="C25" i="20"/>
  <c r="B25" i="20"/>
  <c r="E24" i="20"/>
  <c r="D24" i="20"/>
  <c r="C24" i="20"/>
  <c r="B24" i="20"/>
  <c r="E23" i="20"/>
  <c r="D23" i="20"/>
  <c r="C23" i="20"/>
  <c r="B23" i="20"/>
  <c r="E22" i="20"/>
  <c r="D22" i="20"/>
  <c r="C22" i="20"/>
  <c r="B22" i="20"/>
  <c r="E21" i="20"/>
  <c r="D21" i="20"/>
  <c r="C21" i="20"/>
  <c r="B21" i="20"/>
  <c r="E20" i="20"/>
  <c r="D20" i="20"/>
  <c r="C20" i="20"/>
  <c r="B20" i="20"/>
  <c r="E19" i="20"/>
  <c r="D19" i="20"/>
  <c r="C19" i="20"/>
  <c r="B19" i="20"/>
  <c r="E18" i="20"/>
  <c r="D18" i="20"/>
  <c r="C18" i="20"/>
  <c r="B18" i="20"/>
  <c r="E17" i="20"/>
  <c r="D17" i="20"/>
  <c r="C17" i="20"/>
  <c r="B17" i="20"/>
  <c r="E15" i="20"/>
  <c r="D15" i="20"/>
  <c r="C15" i="20"/>
  <c r="B15" i="20"/>
  <c r="E14" i="20"/>
  <c r="D14" i="20"/>
  <c r="C14" i="20"/>
  <c r="B14" i="20"/>
  <c r="E13" i="20"/>
  <c r="D13" i="20"/>
  <c r="C13" i="20"/>
  <c r="B13" i="20"/>
  <c r="E12" i="20"/>
  <c r="D12" i="20"/>
  <c r="C12" i="20"/>
  <c r="B12" i="20"/>
  <c r="E11" i="20"/>
  <c r="D11" i="20"/>
  <c r="C11" i="20"/>
  <c r="B11" i="20"/>
  <c r="E10" i="20"/>
  <c r="D10" i="20"/>
  <c r="C10" i="20"/>
  <c r="B10" i="20"/>
  <c r="E9" i="20"/>
  <c r="D9" i="20"/>
  <c r="C9" i="20"/>
  <c r="B9" i="20"/>
  <c r="E8" i="20"/>
  <c r="D8" i="20"/>
  <c r="C8" i="20"/>
  <c r="B8" i="20"/>
  <c r="G26" i="12"/>
  <c r="F26" i="12"/>
  <c r="E26" i="12"/>
  <c r="D26" i="12"/>
  <c r="C26" i="12"/>
  <c r="B26" i="12"/>
  <c r="G25" i="12"/>
  <c r="F25" i="12"/>
  <c r="E25" i="12"/>
  <c r="D25" i="12"/>
  <c r="C25" i="12"/>
  <c r="B25" i="12"/>
  <c r="G24" i="12"/>
  <c r="F24" i="12"/>
  <c r="E24" i="12"/>
  <c r="D24" i="12"/>
  <c r="C24" i="12"/>
  <c r="B24" i="12"/>
  <c r="G23" i="12"/>
  <c r="F23" i="12"/>
  <c r="E23" i="12"/>
  <c r="D23" i="12"/>
  <c r="C23" i="12"/>
  <c r="B23" i="12"/>
  <c r="G22" i="12"/>
  <c r="F22" i="12"/>
  <c r="E22" i="12"/>
  <c r="D22" i="12"/>
  <c r="C22" i="12"/>
  <c r="B22" i="12"/>
  <c r="G21" i="12"/>
  <c r="F21" i="12"/>
  <c r="E21" i="12"/>
  <c r="D21" i="12"/>
  <c r="C21" i="12"/>
  <c r="B21" i="12"/>
  <c r="G20" i="12"/>
  <c r="F20" i="12"/>
  <c r="E20" i="12"/>
  <c r="D20" i="12"/>
  <c r="C20" i="12"/>
  <c r="B20" i="12"/>
  <c r="G19" i="12"/>
  <c r="F19" i="12"/>
  <c r="E19" i="12"/>
  <c r="D19" i="12"/>
  <c r="C19" i="12"/>
  <c r="B19" i="12"/>
  <c r="G18" i="12"/>
  <c r="F18" i="12"/>
  <c r="E18" i="12"/>
  <c r="D18" i="12"/>
  <c r="C18" i="12"/>
  <c r="B18" i="12"/>
  <c r="G15" i="12"/>
  <c r="F15" i="12"/>
  <c r="E15" i="12"/>
  <c r="D15" i="12"/>
  <c r="C15" i="12"/>
  <c r="B15" i="12"/>
  <c r="G14" i="12"/>
  <c r="F14" i="12"/>
  <c r="E14" i="12"/>
  <c r="D14" i="12"/>
  <c r="C14" i="12"/>
  <c r="B14" i="12"/>
  <c r="G12" i="12"/>
  <c r="F12" i="12"/>
  <c r="E12" i="12"/>
  <c r="D12" i="12"/>
  <c r="C12" i="12"/>
  <c r="B12" i="12"/>
  <c r="G11" i="12"/>
  <c r="F11" i="12"/>
  <c r="E11" i="12"/>
  <c r="D11" i="12"/>
  <c r="C11" i="12"/>
  <c r="B11" i="12"/>
  <c r="G10" i="12"/>
  <c r="F10" i="12"/>
  <c r="E10" i="12"/>
  <c r="D10" i="12"/>
  <c r="C10" i="12"/>
  <c r="B10" i="12"/>
  <c r="G8" i="12"/>
  <c r="F8" i="12"/>
  <c r="E8" i="12"/>
  <c r="D8" i="12"/>
  <c r="C8" i="12"/>
  <c r="B8" i="12"/>
  <c r="G33" i="11"/>
  <c r="F33" i="11"/>
  <c r="E33" i="11"/>
  <c r="D33" i="11"/>
  <c r="C33" i="11"/>
  <c r="B33" i="11"/>
  <c r="G32" i="11"/>
  <c r="F32" i="11"/>
  <c r="E32" i="11"/>
  <c r="D32" i="11"/>
  <c r="C32" i="11"/>
  <c r="B32" i="11"/>
  <c r="G31" i="11"/>
  <c r="F31" i="11"/>
  <c r="E31" i="11"/>
  <c r="D31" i="11"/>
  <c r="C31" i="11"/>
  <c r="B31" i="11"/>
  <c r="G30" i="11"/>
  <c r="F30" i="11"/>
  <c r="E30" i="11"/>
  <c r="D30" i="11"/>
  <c r="C30" i="11"/>
  <c r="B30" i="11"/>
  <c r="G29" i="11"/>
  <c r="F29" i="11"/>
  <c r="E29" i="11"/>
  <c r="D29" i="11"/>
  <c r="C29" i="11"/>
  <c r="B29" i="11"/>
  <c r="G28" i="11"/>
  <c r="F28" i="11"/>
  <c r="E28" i="11"/>
  <c r="D28" i="11"/>
  <c r="C28" i="11"/>
  <c r="B28" i="11"/>
  <c r="G26" i="11"/>
  <c r="F26" i="11"/>
  <c r="E26" i="11"/>
  <c r="D26" i="11"/>
  <c r="C26" i="11"/>
  <c r="B26" i="11"/>
  <c r="G25" i="11"/>
  <c r="F25" i="11"/>
  <c r="E25" i="11"/>
  <c r="D25" i="11"/>
  <c r="C25" i="11"/>
  <c r="B25" i="11"/>
  <c r="G24" i="11"/>
  <c r="F24" i="11"/>
  <c r="E24" i="11"/>
  <c r="D24" i="11"/>
  <c r="C24" i="11"/>
  <c r="B24" i="11"/>
  <c r="G23" i="11"/>
  <c r="F23" i="11"/>
  <c r="E23" i="11"/>
  <c r="D23" i="11"/>
  <c r="C23" i="11"/>
  <c r="B23" i="11"/>
  <c r="G22" i="11"/>
  <c r="F22" i="11"/>
  <c r="E22" i="11"/>
  <c r="D22" i="11"/>
  <c r="C22" i="11"/>
  <c r="B22" i="11"/>
  <c r="G21" i="11"/>
  <c r="F21" i="11"/>
  <c r="E21" i="11"/>
  <c r="D21" i="11"/>
  <c r="C21" i="11"/>
  <c r="B21" i="11"/>
  <c r="G19" i="11"/>
  <c r="F19" i="11"/>
  <c r="E19" i="11"/>
  <c r="D19" i="11"/>
  <c r="C19" i="11"/>
  <c r="B19" i="11"/>
  <c r="G18" i="11"/>
  <c r="F18" i="11"/>
  <c r="E18" i="11"/>
  <c r="D18" i="11"/>
  <c r="C18" i="11"/>
  <c r="B18" i="11"/>
  <c r="G17" i="11"/>
  <c r="F17" i="11"/>
  <c r="E17" i="11"/>
  <c r="D17" i="11"/>
  <c r="C17" i="11"/>
  <c r="B17" i="11"/>
  <c r="G15" i="11"/>
  <c r="F15" i="11"/>
  <c r="E15" i="11"/>
  <c r="D15" i="11"/>
  <c r="C15" i="11"/>
  <c r="B15" i="11"/>
  <c r="G14" i="11"/>
  <c r="F14" i="11"/>
  <c r="E14" i="11"/>
  <c r="D14" i="11"/>
  <c r="C14" i="11"/>
  <c r="B14" i="11"/>
  <c r="G13" i="11"/>
  <c r="F13" i="11"/>
  <c r="E13" i="11"/>
  <c r="D13" i="11"/>
  <c r="C13" i="11"/>
  <c r="B13" i="11"/>
  <c r="G12" i="11"/>
  <c r="F12" i="11"/>
  <c r="E12" i="11"/>
  <c r="D12" i="11"/>
  <c r="C12" i="11"/>
  <c r="B12" i="11"/>
  <c r="G11" i="11"/>
  <c r="F11" i="11"/>
  <c r="E11" i="11"/>
  <c r="D11" i="11"/>
  <c r="C11" i="11"/>
  <c r="B11" i="11"/>
  <c r="G10" i="11"/>
  <c r="F10" i="11"/>
  <c r="E10" i="11"/>
  <c r="D10" i="11"/>
  <c r="C10" i="11"/>
  <c r="B10" i="11"/>
  <c r="G9" i="11"/>
  <c r="F9" i="11"/>
  <c r="E9" i="11"/>
  <c r="D9" i="11"/>
  <c r="C9" i="11"/>
  <c r="B9" i="11"/>
  <c r="G8" i="11"/>
  <c r="F8" i="11"/>
  <c r="E8" i="11"/>
  <c r="D8" i="11"/>
  <c r="C8" i="11"/>
  <c r="B8" i="11"/>
  <c r="G27" i="8"/>
  <c r="F27" i="8"/>
  <c r="E27" i="8"/>
  <c r="D27" i="8"/>
  <c r="C27" i="8"/>
  <c r="B27" i="8"/>
  <c r="G26" i="8"/>
  <c r="F26" i="8"/>
  <c r="E26" i="8"/>
  <c r="D26" i="8"/>
  <c r="C26" i="8"/>
  <c r="B26" i="8"/>
  <c r="G25" i="8"/>
  <c r="F25" i="8"/>
  <c r="E25" i="8"/>
  <c r="D25" i="8"/>
  <c r="C25" i="8"/>
  <c r="B25" i="8"/>
  <c r="G24" i="8"/>
  <c r="F24" i="8"/>
  <c r="E24" i="8"/>
  <c r="D24" i="8"/>
  <c r="C24" i="8"/>
  <c r="B24" i="8"/>
  <c r="G23" i="8"/>
  <c r="F23" i="8"/>
  <c r="E23" i="8"/>
  <c r="D23" i="8"/>
  <c r="C23" i="8"/>
  <c r="B23" i="8"/>
  <c r="G22" i="8"/>
  <c r="F22" i="8"/>
  <c r="E22" i="8"/>
  <c r="D22" i="8"/>
  <c r="C22" i="8"/>
  <c r="B22" i="8"/>
  <c r="G21" i="8"/>
  <c r="F21" i="8"/>
  <c r="E21" i="8"/>
  <c r="D21" i="8"/>
  <c r="C21" i="8"/>
  <c r="B21" i="8"/>
  <c r="G20" i="8"/>
  <c r="F20" i="8"/>
  <c r="E20" i="8"/>
  <c r="D20" i="8"/>
  <c r="C20" i="8"/>
  <c r="B20" i="8"/>
  <c r="G19" i="8"/>
  <c r="F19" i="8"/>
  <c r="E19" i="8"/>
  <c r="D19" i="8"/>
  <c r="C19" i="8"/>
  <c r="B19" i="8"/>
  <c r="G16" i="8"/>
  <c r="F16" i="8"/>
  <c r="E16" i="8"/>
  <c r="D16" i="8"/>
  <c r="C16" i="8"/>
  <c r="B16" i="8"/>
  <c r="G15" i="8"/>
  <c r="F15" i="8"/>
  <c r="E15" i="8"/>
  <c r="D15" i="8"/>
  <c r="C15" i="8"/>
  <c r="B15" i="8"/>
  <c r="G13" i="8"/>
  <c r="F13" i="8"/>
  <c r="E13" i="8"/>
  <c r="D13" i="8"/>
  <c r="C13" i="8"/>
  <c r="B13" i="8"/>
  <c r="G12" i="8"/>
  <c r="F12" i="8"/>
  <c r="E12" i="8"/>
  <c r="D12" i="8"/>
  <c r="C12" i="8"/>
  <c r="B12" i="8"/>
  <c r="G11" i="8"/>
  <c r="F11" i="8"/>
  <c r="E11" i="8"/>
  <c r="D11" i="8"/>
  <c r="C11" i="8"/>
  <c r="B11" i="8"/>
  <c r="G8" i="8"/>
  <c r="F8" i="8"/>
  <c r="E8" i="8"/>
  <c r="D8" i="8"/>
  <c r="C8" i="8"/>
  <c r="B8" i="8"/>
  <c r="D33" i="7"/>
  <c r="D32" i="7"/>
  <c r="D31" i="7"/>
  <c r="D30" i="7"/>
  <c r="D29" i="7"/>
  <c r="D28" i="7"/>
  <c r="D26" i="7"/>
  <c r="D25" i="7"/>
  <c r="D24" i="7"/>
  <c r="D23" i="7"/>
  <c r="D22" i="7"/>
  <c r="D21" i="7"/>
  <c r="D19" i="7"/>
  <c r="D18" i="7"/>
  <c r="D17" i="7"/>
  <c r="D15" i="7"/>
  <c r="D14" i="7"/>
  <c r="D13" i="7"/>
  <c r="D12" i="7"/>
  <c r="D11" i="7"/>
  <c r="D10" i="7"/>
  <c r="D9" i="7"/>
  <c r="D8" i="7"/>
  <c r="B33" i="7"/>
  <c r="B32" i="7"/>
  <c r="B31" i="7"/>
  <c r="B30" i="7"/>
  <c r="B29" i="7"/>
  <c r="B28" i="7"/>
  <c r="B26" i="7"/>
  <c r="B25" i="7"/>
  <c r="B24" i="7"/>
  <c r="B23" i="7"/>
  <c r="B22" i="7"/>
  <c r="B21" i="7"/>
  <c r="B19" i="7"/>
  <c r="B18" i="7"/>
  <c r="B17" i="7"/>
  <c r="B15" i="7"/>
  <c r="B14" i="7"/>
  <c r="B13" i="7"/>
  <c r="B12" i="7"/>
  <c r="B11" i="7"/>
  <c r="B10" i="7"/>
  <c r="B9" i="7"/>
  <c r="B8" i="7"/>
  <c r="E33" i="1"/>
  <c r="E32" i="1"/>
  <c r="E31" i="1"/>
  <c r="E30" i="1"/>
  <c r="E29" i="1"/>
  <c r="E28" i="1"/>
  <c r="E26" i="1"/>
  <c r="E25" i="1"/>
  <c r="E24" i="1"/>
  <c r="E23" i="1"/>
  <c r="E22" i="1"/>
  <c r="E21" i="1"/>
  <c r="E19" i="1"/>
  <c r="E18" i="1"/>
  <c r="E17" i="1"/>
  <c r="E15" i="1"/>
  <c r="E14" i="1"/>
  <c r="E13" i="1"/>
  <c r="E12" i="1"/>
  <c r="E11" i="1"/>
  <c r="E10" i="1"/>
  <c r="E9" i="1"/>
  <c r="E8" i="1"/>
  <c r="D33" i="1"/>
  <c r="D32" i="1"/>
  <c r="D31" i="1"/>
  <c r="D30" i="1"/>
  <c r="D29" i="1"/>
  <c r="D28" i="1"/>
  <c r="D26" i="1"/>
  <c r="D25" i="1"/>
  <c r="D24" i="1"/>
  <c r="D23" i="1"/>
  <c r="D22" i="1"/>
  <c r="D21" i="1"/>
  <c r="D19" i="1"/>
  <c r="D18" i="1"/>
  <c r="D17" i="1"/>
  <c r="D15" i="1"/>
  <c r="D14" i="1"/>
  <c r="D13" i="1"/>
  <c r="D12" i="1"/>
  <c r="D11" i="1"/>
  <c r="D10" i="1"/>
  <c r="D9" i="1"/>
  <c r="D8" i="1"/>
  <c r="C33" i="1"/>
  <c r="C32" i="1"/>
  <c r="C31" i="1"/>
  <c r="C30" i="1"/>
  <c r="C29" i="1"/>
  <c r="C28" i="1"/>
  <c r="C26" i="1"/>
  <c r="C25" i="1"/>
  <c r="C24" i="1"/>
  <c r="C23" i="1"/>
  <c r="C22" i="1"/>
  <c r="C21" i="1"/>
  <c r="C19" i="1"/>
  <c r="C18" i="1"/>
  <c r="C17" i="1"/>
  <c r="C15" i="1"/>
  <c r="C14" i="1"/>
  <c r="C13" i="1"/>
  <c r="C11" i="1"/>
  <c r="C10" i="1"/>
  <c r="C9" i="1"/>
  <c r="C8" i="1"/>
  <c r="B33" i="1"/>
  <c r="B32" i="1"/>
  <c r="B31" i="1"/>
  <c r="B30" i="1"/>
  <c r="B29" i="1"/>
  <c r="B28" i="1"/>
  <c r="B26" i="1"/>
  <c r="B25" i="1"/>
  <c r="B24" i="1"/>
  <c r="B23" i="1"/>
  <c r="B22" i="1"/>
  <c r="B21" i="1"/>
  <c r="B19" i="1"/>
  <c r="B18" i="1"/>
  <c r="B17" i="1"/>
  <c r="B15" i="1"/>
  <c r="B14" i="1"/>
  <c r="B13" i="1"/>
  <c r="B12" i="1"/>
  <c r="B11" i="1"/>
  <c r="B10" i="1"/>
  <c r="B9" i="1"/>
  <c r="B8" i="1"/>
  <c r="E7" i="21"/>
  <c r="D7" i="21"/>
  <c r="C7" i="21"/>
  <c r="B7" i="21"/>
  <c r="E7" i="20" l="1"/>
  <c r="B7" i="20" l="1"/>
  <c r="C7" i="20"/>
  <c r="D7" i="20"/>
  <c r="C7" i="1" l="1"/>
  <c r="D7" i="1"/>
  <c r="E7" i="1"/>
  <c r="F7" i="1"/>
  <c r="G7" i="8"/>
  <c r="F7" i="8"/>
  <c r="C7" i="8"/>
  <c r="B7" i="8"/>
  <c r="B7" i="7" l="1"/>
  <c r="D7" i="7"/>
  <c r="D7" i="8"/>
  <c r="E7" i="8"/>
  <c r="B7" i="11" l="1"/>
  <c r="C7" i="11"/>
  <c r="D7" i="11"/>
  <c r="E7" i="11"/>
  <c r="F7" i="11"/>
  <c r="G7" i="11"/>
  <c r="B7" i="12"/>
  <c r="F7" i="12"/>
  <c r="C7" i="12"/>
  <c r="G7" i="12"/>
  <c r="D7" i="12"/>
  <c r="E7" i="12"/>
</calcChain>
</file>

<file path=xl/sharedStrings.xml><?xml version="1.0" encoding="utf-8"?>
<sst xmlns="http://schemas.openxmlformats.org/spreadsheetml/2006/main" count="942" uniqueCount="118">
  <si>
    <t>PATRIMONIO TÉCNICO</t>
  </si>
  <si>
    <t>ALFA</t>
  </si>
  <si>
    <t>AXA COLPATRIA</t>
  </si>
  <si>
    <t>BBVA SEGUROS</t>
  </si>
  <si>
    <t>BERKLEY</t>
  </si>
  <si>
    <t>BOLIVAR</t>
  </si>
  <si>
    <t>CARDIF</t>
  </si>
  <si>
    <t>CHUBB</t>
  </si>
  <si>
    <t>CONFIANZA</t>
  </si>
  <si>
    <t>EQUIDAD</t>
  </si>
  <si>
    <t>ESTADO</t>
  </si>
  <si>
    <t>JMALUCELLI TRAVELERS</t>
  </si>
  <si>
    <t>MAPFRE</t>
  </si>
  <si>
    <t>MUNDIAL</t>
  </si>
  <si>
    <t>NACIONAL</t>
  </si>
  <si>
    <t>PREVISORA</t>
  </si>
  <si>
    <t>SEGUREXPO</t>
  </si>
  <si>
    <t>SOLIDARIA</t>
  </si>
  <si>
    <t>SOLUNION</t>
  </si>
  <si>
    <t>SURAMERICANA</t>
  </si>
  <si>
    <t>ZURICH</t>
  </si>
  <si>
    <t>ALFA VIDA</t>
  </si>
  <si>
    <t>AURORA VIDA</t>
  </si>
  <si>
    <t>AXA COLPATRIA VIDA</t>
  </si>
  <si>
    <t>BBVA SEGUROS VIDA</t>
  </si>
  <si>
    <t>BOLIVAR VIDA</t>
  </si>
  <si>
    <t>EQUIDAD VIDA</t>
  </si>
  <si>
    <t>ESTADO VIDA</t>
  </si>
  <si>
    <t>GLOBAL</t>
  </si>
  <si>
    <t>MAPFRE VIDA</t>
  </si>
  <si>
    <t>METLIFE</t>
  </si>
  <si>
    <t>PANAMERICAN VIDA</t>
  </si>
  <si>
    <t>POSITIVA</t>
  </si>
  <si>
    <t>SURAMERICANA VIDA</t>
  </si>
  <si>
    <t>COMPAÑÍAS DE SEGUROS GENERALES</t>
  </si>
  <si>
    <t>CIFRAS EN MILLONES DE PESOS</t>
  </si>
  <si>
    <t>COMPAÑÍAS</t>
  </si>
  <si>
    <t>PATRIMONIO ADECUADO Y PATRIMONIO TÉCNICO</t>
  </si>
  <si>
    <t>PATRIMONIO ADECUADO</t>
  </si>
  <si>
    <t>Total patrimonio adecuado</t>
  </si>
  <si>
    <t>Patrimonio técnico</t>
  </si>
  <si>
    <t>Exceso (defecto)</t>
  </si>
  <si>
    <t>Riesgo de suscripción</t>
  </si>
  <si>
    <t>Riesgo de activo</t>
  </si>
  <si>
    <t>Riesgo de mercado</t>
  </si>
  <si>
    <t>DEMÁS RAMOS</t>
  </si>
  <si>
    <t>Riesgo en función de primas</t>
  </si>
  <si>
    <t>Riesgo en función de siniestros</t>
  </si>
  <si>
    <t>RIESGOS PROFESIONALES</t>
  </si>
  <si>
    <t>CATEGORIA I</t>
  </si>
  <si>
    <t>CATEGORIA II</t>
  </si>
  <si>
    <t>CATEGORIA III</t>
  </si>
  <si>
    <t>TOTAL RIESGO DE ACTIVO</t>
  </si>
  <si>
    <t>VALOR REPORTADO EN BALANCE O FORMATO</t>
  </si>
  <si>
    <t>VR PONDERADO</t>
  </si>
  <si>
    <t>COMPAÑÍAS DE SEGUROS DE VIDA</t>
  </si>
  <si>
    <t>RIESGO DE SUSCRIPCIÓN</t>
  </si>
  <si>
    <t>RAMOS CON RESERVA MATEMÁTICA</t>
  </si>
  <si>
    <t>Riesgo en función de Reserva Matemática</t>
  </si>
  <si>
    <t>CATEGORÍA I</t>
  </si>
  <si>
    <t>CATEGORÍA II</t>
  </si>
  <si>
    <t>CATEGORÍA III</t>
  </si>
  <si>
    <t>Valor Ponderado</t>
  </si>
  <si>
    <t>Valor reportado en balance o formato</t>
  </si>
  <si>
    <t>Valor ponderado</t>
  </si>
  <si>
    <t>RIESGO DE ACTIVOS</t>
  </si>
  <si>
    <t>RAMOS CON RES. MAT.</t>
  </si>
  <si>
    <t>Riesgo en función de  reserva matemáticas (VIDA)</t>
  </si>
  <si>
    <t>Riesgo de Suscripción</t>
  </si>
  <si>
    <t>Riesgo de Activo</t>
  </si>
  <si>
    <t>Riesgo de Mercado</t>
  </si>
  <si>
    <t>TOTAL PATRIMONIO ADECUADO</t>
  </si>
  <si>
    <t>EXCESO (DEFECTO)</t>
  </si>
  <si>
    <t>Riesgo de Suscripción - Seguros Generales</t>
  </si>
  <si>
    <t>Riesgo de Suscripción - Seguros de Vida</t>
  </si>
  <si>
    <t>Riesgo de Activos - Seguros Generales</t>
  </si>
  <si>
    <t>Riesgo de Activos - Seguros de Vida</t>
  </si>
  <si>
    <t>Patrimonio Adecuado y Patrimonio Técnico - Seguros Generales</t>
  </si>
  <si>
    <t>Patrimonio Adecuado y Patrimonio Técnico - Seguros de Vida</t>
  </si>
  <si>
    <t>CONTROLES DE LEY</t>
  </si>
  <si>
    <t>VALOR</t>
  </si>
  <si>
    <t>CAPITAL MINIMO ACREDITADO</t>
  </si>
  <si>
    <t>CAPITAL MÍNIMO  REQUERIDO</t>
  </si>
  <si>
    <t>EXCESO O DEFECTO</t>
  </si>
  <si>
    <t>RESULTADOS DEL EJERCICIO</t>
  </si>
  <si>
    <t>Capital Mínimo Acreditado</t>
  </si>
  <si>
    <t>Capital Mínimo Requerido</t>
  </si>
  <si>
    <t>Exceso o defecto</t>
  </si>
  <si>
    <t>Resultados del Ejecicio</t>
  </si>
  <si>
    <t>Valor</t>
  </si>
  <si>
    <t>CAPITALES MÍNIMOS</t>
  </si>
  <si>
    <t>Capitales Mínimos - Seguros Generales</t>
  </si>
  <si>
    <t>Capitales Mínimos - Seguros de Vida</t>
  </si>
  <si>
    <t>ALLIANZ</t>
  </si>
  <si>
    <t>COFACE</t>
  </si>
  <si>
    <t>ALLIANZ VIDA</t>
  </si>
  <si>
    <t>SBS SEGUROS</t>
  </si>
  <si>
    <t>Fecha</t>
  </si>
  <si>
    <t>HDI SEGUROS</t>
  </si>
  <si>
    <t>BMI COLOMBIA</t>
  </si>
  <si>
    <t>PBO antes de deducciones</t>
  </si>
  <si>
    <t>Deducciones de PBO</t>
  </si>
  <si>
    <t>Patrimonio Básico Ordinario</t>
  </si>
  <si>
    <t>Patrimonio Adicional</t>
  </si>
  <si>
    <t>SKANDIA</t>
  </si>
  <si>
    <t>Patrimonio Básico Ordinario antes de deducciones</t>
  </si>
  <si>
    <t>Deducciones del Patrimonio Básico Ordinario</t>
  </si>
  <si>
    <t>Patrimonio Adicional (computable)</t>
  </si>
  <si>
    <t>Patrimonio Básico Adicional (computable)</t>
  </si>
  <si>
    <t>Patrimonio Básico Adicional</t>
  </si>
  <si>
    <t>COLMENA ARL</t>
  </si>
  <si>
    <t>COLMENA VIDA</t>
  </si>
  <si>
    <t>COLSANITAS</t>
  </si>
  <si>
    <t>ASULADO</t>
  </si>
  <si>
    <t>COLMENA</t>
  </si>
  <si>
    <t>EVEREST</t>
  </si>
  <si>
    <t>ANDINA</t>
  </si>
  <si>
    <t>QUALITAS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</si>
</sst>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##,##0.00"/>
    <numFmt numFmtId="166" formatCode="mmmm\-yyyy"/>
    <numFmt numFmtId="167" formatCode="#,##0.0"/>
  </numFmts>
  <fonts count="21" x14ac:knownFonts="1">
    <font>
      <sz val="11"/>
      <name val="Calibri"/>
    </font>
    <font>
      <sz val="11"/>
      <color rgb="FF00000A"/>
      <name val="Calibri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A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8" tint="-0.499984740745262"/>
      <name val="Arial"/>
      <family val="2"/>
    </font>
    <font>
      <b/>
      <i/>
      <sz val="28"/>
      <color theme="8" tint="-0.499984740745262"/>
      <name val="Arial"/>
      <family val="2"/>
    </font>
    <font>
      <sz val="11"/>
      <color rgb="FF00000A"/>
      <name val="Calibri"/>
      <family val="2"/>
    </font>
    <font>
      <sz val="11"/>
      <color rgb="FF00000A"/>
      <name val="Calibri"/>
      <family val="2"/>
    </font>
    <font>
      <i/>
      <sz val="11"/>
      <color theme="0"/>
      <name val="Arial"/>
      <family val="2"/>
    </font>
    <font>
      <sz val="11"/>
      <color rgb="FF00000A"/>
      <name val="Calibri"/>
      <family val="2"/>
    </font>
    <font>
      <sz val="11"/>
      <color rgb="FF00000A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3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1" fillId="0" borderId="16" xfId="0" applyFont="1" applyBorder="1"/>
    <xf numFmtId="0" fontId="11" fillId="0" borderId="17" xfId="0" applyFont="1" applyBorder="1"/>
    <xf numFmtId="0" fontId="12" fillId="6" borderId="2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165" fontId="1" fillId="0" borderId="0" xfId="0" applyNumberFormat="1" applyFont="1"/>
    <xf numFmtId="166" fontId="9" fillId="0" borderId="0" xfId="0" applyNumberFormat="1" applyFont="1"/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7" fillId="3" borderId="0" xfId="0" applyFont="1" applyFill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11" fillId="0" borderId="27" xfId="0" applyFont="1" applyBorder="1"/>
    <xf numFmtId="0" fontId="7" fillId="2" borderId="1" xfId="0" applyFont="1" applyFill="1" applyBorder="1" applyAlignment="1">
      <alignment vertical="center"/>
    </xf>
    <xf numFmtId="0" fontId="9" fillId="3" borderId="32" xfId="0" applyFont="1" applyFill="1" applyBorder="1"/>
    <xf numFmtId="0" fontId="12" fillId="6" borderId="19" xfId="0" applyFont="1" applyFill="1" applyBorder="1" applyAlignment="1">
      <alignment horizontal="center" vertical="center" wrapText="1"/>
    </xf>
    <xf numFmtId="14" fontId="1" fillId="0" borderId="0" xfId="0" applyNumberFormat="1" applyFont="1"/>
    <xf numFmtId="0" fontId="12" fillId="6" borderId="34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166" fontId="8" fillId="0" borderId="0" xfId="0" applyNumberFormat="1" applyFont="1"/>
    <xf numFmtId="0" fontId="1" fillId="0" borderId="0" xfId="0" applyFont="1" applyAlignment="1">
      <alignment horizontal="center" wrapText="1"/>
    </xf>
    <xf numFmtId="0" fontId="15" fillId="0" borderId="38" xfId="0" applyFont="1" applyBorder="1" applyAlignment="1">
      <alignment horizontal="center"/>
    </xf>
    <xf numFmtId="0" fontId="0" fillId="0" borderId="39" xfId="0" applyBorder="1"/>
    <xf numFmtId="0" fontId="14" fillId="0" borderId="39" xfId="0" applyFont="1" applyBorder="1" applyAlignment="1">
      <alignment horizontal="center"/>
    </xf>
    <xf numFmtId="0" fontId="0" fillId="0" borderId="40" xfId="0" applyBorder="1"/>
    <xf numFmtId="0" fontId="16" fillId="0" borderId="0" xfId="0" applyFont="1"/>
    <xf numFmtId="14" fontId="16" fillId="0" borderId="0" xfId="0" applyNumberFormat="1" applyFont="1"/>
    <xf numFmtId="3" fontId="9" fillId="3" borderId="0" xfId="0" applyNumberFormat="1" applyFont="1" applyFill="1"/>
    <xf numFmtId="0" fontId="9" fillId="2" borderId="0" xfId="0" applyFont="1" applyFill="1" applyAlignment="1">
      <alignment horizontal="right" vertical="center"/>
    </xf>
    <xf numFmtId="3" fontId="11" fillId="5" borderId="23" xfId="0" applyNumberFormat="1" applyFont="1" applyFill="1" applyBorder="1" applyProtection="1">
      <protection hidden="1"/>
    </xf>
    <xf numFmtId="3" fontId="11" fillId="5" borderId="37" xfId="0" applyNumberFormat="1" applyFont="1" applyFill="1" applyBorder="1" applyProtection="1">
      <protection hidden="1"/>
    </xf>
    <xf numFmtId="3" fontId="11" fillId="5" borderId="9" xfId="0" applyNumberFormat="1" applyFont="1" applyFill="1" applyBorder="1" applyProtection="1">
      <protection hidden="1"/>
    </xf>
    <xf numFmtId="3" fontId="11" fillId="5" borderId="8" xfId="0" applyNumberFormat="1" applyFont="1" applyFill="1" applyBorder="1" applyProtection="1">
      <protection hidden="1"/>
    </xf>
    <xf numFmtId="3" fontId="11" fillId="5" borderId="25" xfId="0" applyNumberFormat="1" applyFont="1" applyFill="1" applyBorder="1" applyProtection="1">
      <protection hidden="1"/>
    </xf>
    <xf numFmtId="3" fontId="11" fillId="5" borderId="10" xfId="0" applyNumberFormat="1" applyFont="1" applyFill="1" applyBorder="1" applyProtection="1">
      <protection hidden="1"/>
    </xf>
    <xf numFmtId="3" fontId="11" fillId="5" borderId="0" xfId="0" applyNumberFormat="1" applyFont="1" applyFill="1" applyProtection="1">
      <protection hidden="1"/>
    </xf>
    <xf numFmtId="3" fontId="11" fillId="5" borderId="14" xfId="0" applyNumberFormat="1" applyFont="1" applyFill="1" applyBorder="1" applyProtection="1">
      <protection hidden="1"/>
    </xf>
    <xf numFmtId="3" fontId="11" fillId="5" borderId="24" xfId="0" applyNumberFormat="1" applyFont="1" applyFill="1" applyBorder="1" applyProtection="1">
      <protection hidden="1"/>
    </xf>
    <xf numFmtId="3" fontId="11" fillId="4" borderId="13" xfId="0" applyNumberFormat="1" applyFont="1" applyFill="1" applyBorder="1" applyProtection="1">
      <protection hidden="1"/>
    </xf>
    <xf numFmtId="3" fontId="11" fillId="4" borderId="9" xfId="0" applyNumberFormat="1" applyFont="1" applyFill="1" applyBorder="1" applyProtection="1">
      <protection hidden="1"/>
    </xf>
    <xf numFmtId="3" fontId="11" fillId="5" borderId="26" xfId="0" applyNumberFormat="1" applyFont="1" applyFill="1" applyBorder="1" applyProtection="1">
      <protection hidden="1"/>
    </xf>
    <xf numFmtId="3" fontId="11" fillId="4" borderId="14" xfId="0" applyNumberFormat="1" applyFont="1" applyFill="1" applyBorder="1" applyProtection="1">
      <protection hidden="1"/>
    </xf>
    <xf numFmtId="3" fontId="11" fillId="4" borderId="11" xfId="0" applyNumberFormat="1" applyFont="1" applyFill="1" applyBorder="1" applyProtection="1">
      <protection hidden="1"/>
    </xf>
    <xf numFmtId="3" fontId="11" fillId="4" borderId="8" xfId="0" applyNumberFormat="1" applyFont="1" applyFill="1" applyBorder="1" applyProtection="1">
      <protection hidden="1"/>
    </xf>
    <xf numFmtId="3" fontId="11" fillId="4" borderId="10" xfId="0" applyNumberFormat="1" applyFont="1" applyFill="1" applyBorder="1" applyProtection="1">
      <protection hidden="1"/>
    </xf>
    <xf numFmtId="166" fontId="8" fillId="7" borderId="42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/>
    <xf numFmtId="165" fontId="16" fillId="0" borderId="0" xfId="0" applyNumberFormat="1" applyFont="1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14" fontId="17" fillId="0" borderId="0" xfId="0" applyNumberFormat="1" applyFont="1"/>
    <xf numFmtId="0" fontId="11" fillId="0" borderId="0" xfId="0" applyFont="1"/>
    <xf numFmtId="14" fontId="11" fillId="0" borderId="0" xfId="0" applyNumberFormat="1" applyFont="1"/>
    <xf numFmtId="0" fontId="18" fillId="6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" fontId="0" fillId="0" borderId="0" xfId="0" applyNumberFormat="1"/>
    <xf numFmtId="165" fontId="1" fillId="5" borderId="55" xfId="0" applyNumberFormat="1" applyFont="1" applyFill="1" applyBorder="1"/>
    <xf numFmtId="167" fontId="0" fillId="0" borderId="0" xfId="0" applyNumberFormat="1"/>
    <xf numFmtId="3" fontId="0" fillId="0" borderId="0" xfId="0" applyNumberFormat="1"/>
    <xf numFmtId="14" fontId="19" fillId="0" borderId="0" xfId="0" applyNumberFormat="1" applyFont="1"/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11" fillId="5" borderId="8" xfId="0" applyNumberFormat="1" applyFont="1" applyFill="1" applyBorder="1" applyProtection="1">
      <protection locked="0" hidden="1"/>
    </xf>
    <xf numFmtId="3" fontId="11" fillId="5" borderId="30" xfId="0" applyNumberFormat="1" applyFont="1" applyFill="1" applyBorder="1" applyProtection="1">
      <protection locked="0" hidden="1"/>
    </xf>
    <xf numFmtId="3" fontId="11" fillId="4" borderId="13" xfId="0" applyNumberFormat="1" applyFont="1" applyFill="1" applyBorder="1" applyProtection="1">
      <protection locked="0" hidden="1"/>
    </xf>
    <xf numFmtId="3" fontId="11" fillId="4" borderId="8" xfId="0" applyNumberFormat="1" applyFont="1" applyFill="1" applyBorder="1" applyProtection="1">
      <protection locked="0" hidden="1"/>
    </xf>
    <xf numFmtId="3" fontId="11" fillId="4" borderId="9" xfId="0" applyNumberFormat="1" applyFont="1" applyFill="1" applyBorder="1" applyProtection="1">
      <protection locked="0" hidden="1"/>
    </xf>
    <xf numFmtId="3" fontId="11" fillId="5" borderId="13" xfId="0" applyNumberFormat="1" applyFont="1" applyFill="1" applyBorder="1" applyProtection="1">
      <protection locked="0" hidden="1"/>
    </xf>
    <xf numFmtId="3" fontId="11" fillId="5" borderId="24" xfId="0" applyNumberFormat="1" applyFont="1" applyFill="1" applyBorder="1" applyProtection="1">
      <protection locked="0" hidden="1"/>
    </xf>
    <xf numFmtId="3" fontId="11" fillId="5" borderId="14" xfId="0" applyNumberFormat="1" applyFont="1" applyFill="1" applyBorder="1" applyProtection="1">
      <protection locked="0" hidden="1"/>
    </xf>
    <xf numFmtId="3" fontId="11" fillId="5" borderId="10" xfId="0" applyNumberFormat="1" applyFont="1" applyFill="1" applyBorder="1" applyProtection="1">
      <protection locked="0" hidden="1"/>
    </xf>
    <xf numFmtId="3" fontId="11" fillId="5" borderId="26" xfId="0" applyNumberFormat="1" applyFont="1" applyFill="1" applyBorder="1" applyProtection="1">
      <protection locked="0" hidden="1"/>
    </xf>
    <xf numFmtId="3" fontId="11" fillId="4" borderId="14" xfId="0" applyNumberFormat="1" applyFont="1" applyFill="1" applyBorder="1" applyProtection="1">
      <protection locked="0" hidden="1"/>
    </xf>
    <xf numFmtId="3" fontId="11" fillId="4" borderId="10" xfId="0" applyNumberFormat="1" applyFont="1" applyFill="1" applyBorder="1" applyProtection="1">
      <protection locked="0" hidden="1"/>
    </xf>
    <xf numFmtId="3" fontId="11" fillId="4" borderId="11" xfId="0" applyNumberFormat="1" applyFont="1" applyFill="1" applyBorder="1" applyProtection="1">
      <protection locked="0" hidden="1"/>
    </xf>
    <xf numFmtId="0" fontId="20" fillId="0" borderId="0" xfId="0" applyFont="1"/>
    <xf numFmtId="14" fontId="20" fillId="0" borderId="0" xfId="0" applyNumberFormat="1" applyFont="1"/>
    <xf numFmtId="3" fontId="20" fillId="0" borderId="0" xfId="0" applyNumberFormat="1" applyFont="1"/>
    <xf numFmtId="165" fontId="20" fillId="0" borderId="0" xfId="0" applyNumberFormat="1" applyFont="1"/>
    <xf numFmtId="3" fontId="1" fillId="0" borderId="0" xfId="0" applyNumberFormat="1" applyFont="1"/>
    <xf numFmtId="0" fontId="13" fillId="6" borderId="19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6" fontId="8" fillId="7" borderId="43" xfId="0" applyNumberFormat="1" applyFont="1" applyFill="1" applyBorder="1" applyAlignment="1" applyProtection="1">
      <alignment horizontal="center"/>
      <protection locked="0"/>
    </xf>
    <xf numFmtId="166" fontId="8" fillId="7" borderId="44" xfId="0" applyNumberFormat="1" applyFont="1" applyFill="1" applyBorder="1" applyAlignment="1" applyProtection="1">
      <alignment horizontal="center"/>
      <protection locked="0"/>
    </xf>
    <xf numFmtId="0" fontId="13" fillId="6" borderId="41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/>
    </xf>
    <xf numFmtId="3" fontId="11" fillId="5" borderId="53" xfId="0" applyNumberFormat="1" applyFont="1" applyFill="1" applyBorder="1" applyAlignment="1" applyProtection="1">
      <alignment horizontal="right"/>
      <protection hidden="1"/>
    </xf>
    <xf numFmtId="3" fontId="11" fillId="5" borderId="54" xfId="0" applyNumberFormat="1" applyFont="1" applyFill="1" applyBorder="1" applyAlignment="1" applyProtection="1">
      <alignment horizontal="right"/>
      <protection hidden="1"/>
    </xf>
    <xf numFmtId="3" fontId="11" fillId="5" borderId="48" xfId="0" applyNumberFormat="1" applyFont="1" applyFill="1" applyBorder="1" applyAlignment="1" applyProtection="1">
      <alignment horizontal="right"/>
      <protection hidden="1"/>
    </xf>
    <xf numFmtId="3" fontId="11" fillId="5" borderId="13" xfId="0" applyNumberFormat="1" applyFont="1" applyFill="1" applyBorder="1" applyAlignment="1" applyProtection="1">
      <alignment horizontal="right"/>
      <protection hidden="1"/>
    </xf>
    <xf numFmtId="3" fontId="11" fillId="5" borderId="50" xfId="0" applyNumberFormat="1" applyFont="1" applyFill="1" applyBorder="1" applyAlignment="1" applyProtection="1">
      <alignment horizontal="right"/>
      <protection hidden="1"/>
    </xf>
    <xf numFmtId="3" fontId="11" fillId="5" borderId="14" xfId="0" applyNumberFormat="1" applyFont="1" applyFill="1" applyBorder="1" applyAlignment="1" applyProtection="1">
      <alignment horizontal="right"/>
      <protection hidden="1"/>
    </xf>
    <xf numFmtId="0" fontId="13" fillId="6" borderId="12" xfId="0" applyFont="1" applyFill="1" applyBorder="1" applyAlignment="1">
      <alignment horizontal="center" vertical="center"/>
    </xf>
    <xf numFmtId="0" fontId="12" fillId="6" borderId="45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 wrapText="1"/>
    </xf>
    <xf numFmtId="3" fontId="11" fillId="5" borderId="47" xfId="0" applyNumberFormat="1" applyFont="1" applyFill="1" applyBorder="1" applyAlignment="1" applyProtection="1">
      <alignment horizontal="right"/>
      <protection hidden="1"/>
    </xf>
    <xf numFmtId="3" fontId="11" fillId="5" borderId="49" xfId="0" applyNumberFormat="1" applyFont="1" applyFill="1" applyBorder="1" applyAlignment="1" applyProtection="1">
      <alignment horizontal="right"/>
      <protection hidden="1"/>
    </xf>
    <xf numFmtId="3" fontId="11" fillId="5" borderId="51" xfId="0" applyNumberFormat="1" applyFont="1" applyFill="1" applyBorder="1" applyAlignment="1" applyProtection="1">
      <alignment horizontal="right"/>
      <protection hidden="1"/>
    </xf>
    <xf numFmtId="3" fontId="11" fillId="5" borderId="52" xfId="0" applyNumberFormat="1" applyFont="1" applyFill="1" applyBorder="1" applyAlignment="1" applyProtection="1">
      <alignment horizontal="right"/>
      <protection hidden="1"/>
    </xf>
    <xf numFmtId="0" fontId="12" fillId="6" borderId="12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</cellXfs>
  <cellStyles count="3">
    <cellStyle name="Millares 2" xfId="1" xr:uid="{00000000-0005-0000-0000-000000000000}"/>
    <cellStyle name="Normal" xfId="0" builtinId="0"/>
    <cellStyle name="Porcentual 2" xfId="2" xr:uid="{00000000-0005-0000-0000-000002000000}"/>
  </cellStyles>
  <dxfs count="0"/>
  <tableStyles count="0" defaultTableStyle="TableStyleMedium2" defaultPivotStyle="PivotStyleLight16"/>
  <colors>
    <mruColors>
      <color rgb="FF5DFFA6"/>
      <color rgb="FF00DA63"/>
      <color rgb="FF47C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1</xdr:col>
      <xdr:colOff>615798</xdr:colOff>
      <xdr:row>3</xdr:row>
      <xdr:rowOff>57150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EE78B2-6AA2-4945-AE74-FC141D50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29076" cy="49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132230</xdr:colOff>
      <xdr:row>0</xdr:row>
      <xdr:rowOff>140632</xdr:rowOff>
    </xdr:from>
    <xdr:to>
      <xdr:col>0</xdr:col>
      <xdr:colOff>1666909</xdr:colOff>
      <xdr:row>2</xdr:row>
      <xdr:rowOff>168086</xdr:rowOff>
    </xdr:to>
    <xdr:pic>
      <xdr:nvPicPr>
        <xdr:cNvPr id="4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30" y="140632"/>
          <a:ext cx="1534679" cy="5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134470</xdr:colOff>
      <xdr:row>0</xdr:row>
      <xdr:rowOff>145676</xdr:rowOff>
    </xdr:from>
    <xdr:to>
      <xdr:col>0</xdr:col>
      <xdr:colOff>1669149</xdr:colOff>
      <xdr:row>2</xdr:row>
      <xdr:rowOff>173130</xdr:rowOff>
    </xdr:to>
    <xdr:pic>
      <xdr:nvPicPr>
        <xdr:cNvPr id="4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93E0ED-17FF-4F82-82CD-BC5E9904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0" y="145676"/>
          <a:ext cx="1534679" cy="5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3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95C019-122E-41F7-A75A-97E90ACF1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132230</xdr:colOff>
      <xdr:row>0</xdr:row>
      <xdr:rowOff>140632</xdr:rowOff>
    </xdr:from>
    <xdr:to>
      <xdr:col>0</xdr:col>
      <xdr:colOff>1666909</xdr:colOff>
      <xdr:row>2</xdr:row>
      <xdr:rowOff>168086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82B641-2C0C-4608-9F66-282F7A47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30" y="140632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96D46-92C8-462C-B811-199C001E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EA3EFF-9482-4780-A708-6C02A311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BFE41B-6E56-47A6-807F-C77C69C6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7BF34D-F4B7-46B0-9AA5-0E5EF22E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D29"/>
  <sheetViews>
    <sheetView showGridLines="0" showRowColHeaders="0" tabSelected="1" zoomScaleNormal="100" workbookViewId="0"/>
  </sheetViews>
  <sheetFormatPr baseColWidth="10" defaultColWidth="0" defaultRowHeight="15" zeroHeight="1" x14ac:dyDescent="0.25"/>
  <cols>
    <col min="1" max="2" width="15.7109375" customWidth="1"/>
    <col min="3" max="3" width="88.7109375" bestFit="1" customWidth="1"/>
    <col min="4" max="4" width="25.7109375" customWidth="1"/>
    <col min="5" max="16383" width="11.42578125" hidden="1"/>
    <col min="16384" max="16384" width="11.42578125" hidden="1" customWidth="1"/>
  </cols>
  <sheetData>
    <row r="1" spans="3:3" x14ac:dyDescent="0.25"/>
    <row r="2" spans="3:3" x14ac:dyDescent="0.25"/>
    <row r="3" spans="3:3" ht="15.75" thickBot="1" x14ac:dyDescent="0.3"/>
    <row r="4" spans="3:3" ht="35.25" thickTop="1" x14ac:dyDescent="0.45">
      <c r="C4" s="41" t="s">
        <v>79</v>
      </c>
    </row>
    <row r="5" spans="3:3" ht="6" customHeight="1" x14ac:dyDescent="0.25">
      <c r="C5" s="42"/>
    </row>
    <row r="6" spans="3:3" ht="6" customHeight="1" x14ac:dyDescent="0.25">
      <c r="C6" s="42"/>
    </row>
    <row r="7" spans="3:3" ht="18" x14ac:dyDescent="0.25">
      <c r="C7" s="43" t="s">
        <v>77</v>
      </c>
    </row>
    <row r="8" spans="3:3" ht="14.1" customHeight="1" x14ac:dyDescent="0.25">
      <c r="C8" s="43"/>
    </row>
    <row r="9" spans="3:3" ht="18" x14ac:dyDescent="0.25">
      <c r="C9" s="43" t="s">
        <v>78</v>
      </c>
    </row>
    <row r="10" spans="3:3" ht="14.1" customHeight="1" x14ac:dyDescent="0.25">
      <c r="C10" s="43"/>
    </row>
    <row r="11" spans="3:3" ht="18" x14ac:dyDescent="0.25">
      <c r="C11" s="43" t="s">
        <v>73</v>
      </c>
    </row>
    <row r="12" spans="3:3" ht="14.1" customHeight="1" x14ac:dyDescent="0.25">
      <c r="C12" s="43"/>
    </row>
    <row r="13" spans="3:3" ht="18" x14ac:dyDescent="0.25">
      <c r="C13" s="43" t="s">
        <v>74</v>
      </c>
    </row>
    <row r="14" spans="3:3" ht="14.1" customHeight="1" x14ac:dyDescent="0.25">
      <c r="C14" s="43"/>
    </row>
    <row r="15" spans="3:3" ht="18" x14ac:dyDescent="0.25">
      <c r="C15" s="43" t="s">
        <v>75</v>
      </c>
    </row>
    <row r="16" spans="3:3" ht="14.1" customHeight="1" x14ac:dyDescent="0.25">
      <c r="C16" s="43"/>
    </row>
    <row r="17" spans="3:3" ht="18" x14ac:dyDescent="0.25">
      <c r="C17" s="43" t="s">
        <v>76</v>
      </c>
    </row>
    <row r="18" spans="3:3" ht="14.1" customHeight="1" x14ac:dyDescent="0.25">
      <c r="C18" s="43"/>
    </row>
    <row r="19" spans="3:3" ht="18" x14ac:dyDescent="0.25">
      <c r="C19" s="43" t="s">
        <v>91</v>
      </c>
    </row>
    <row r="20" spans="3:3" ht="14.1" customHeight="1" x14ac:dyDescent="0.25">
      <c r="C20" s="43"/>
    </row>
    <row r="21" spans="3:3" ht="18" x14ac:dyDescent="0.25">
      <c r="C21" s="43" t="s">
        <v>92</v>
      </c>
    </row>
    <row r="22" spans="3:3" ht="15.75" thickBot="1" x14ac:dyDescent="0.3">
      <c r="C22" s="44"/>
    </row>
    <row r="23" spans="3:3" ht="15.75" thickTop="1" x14ac:dyDescent="0.25"/>
    <row r="24" spans="3:3" x14ac:dyDescent="0.25"/>
    <row r="25" spans="3:3" x14ac:dyDescent="0.25"/>
    <row r="27" spans="3:3" x14ac:dyDescent="0.25"/>
    <row r="28" spans="3:3" x14ac:dyDescent="0.25"/>
    <row r="29" spans="3:3" x14ac:dyDescent="0.25"/>
  </sheetData>
  <sheetProtection algorithmName="SHA-512" hashValue="Gf5Rkbu06fK3Qmc2JDGN4pygpbTo97Cgb+SDW6/X4rSstXq0nfPoV+xhwK60L4fyowkTTQiTCfw+tYHAorvWNw==" saltValue="BcwxxDc69msvFfnpBiUU3Q==" spinCount="100000" sheet="1" objects="1" scenarios="1"/>
  <hyperlinks>
    <hyperlink ref="C7" location="PA_GEN!E3" display="Patrimonio Adecuado y Patrimonio Técnico - Seguros Generales" xr:uid="{00000000-0004-0000-0000-000000000000}"/>
    <hyperlink ref="C9" location="PA_VID!E3" display="Patrimonio Adecuado y Patrimonio Técnico - Seguros de Vida" xr:uid="{00000000-0004-0000-0000-000001000000}"/>
    <hyperlink ref="C11" location="RS_GEN!C3" display="Riesgo de Suscripción - Seguros Generales" xr:uid="{00000000-0004-0000-0000-000002000000}"/>
    <hyperlink ref="C13" location="RS_VID!D3" display="Riesgo de Suscripción - Seguros de Vida" xr:uid="{00000000-0004-0000-0000-000003000000}"/>
    <hyperlink ref="C15" location="RA_GEN!D3" display="Riesgo de Activos - Seguros Generales" xr:uid="{00000000-0004-0000-0000-000004000000}"/>
    <hyperlink ref="C17" location="RA_VID!D3" display="Riesgo de Activos - Seguros de Vida" xr:uid="{00000000-0004-0000-0000-000005000000}"/>
    <hyperlink ref="C19" location="CM_GEN!C3" display="Capitales Mínimos - Seguros Generales" xr:uid="{00000000-0004-0000-0000-000006000000}"/>
    <hyperlink ref="C21" location="CM_VID!C3" display="Capitales Mínimos - Seguros de Vida" xr:uid="{00000000-0004-0000-0000-00000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>
    <tabColor rgb="FFFF0000"/>
  </sheetPr>
  <dimension ref="A1:B1336"/>
  <sheetViews>
    <sheetView workbookViewId="0"/>
  </sheetViews>
  <sheetFormatPr baseColWidth="10" defaultRowHeight="15" x14ac:dyDescent="0.25"/>
  <cols>
    <col min="1" max="1" width="28.85546875" customWidth="1"/>
    <col min="2" max="2" width="11.42578125" style="8"/>
  </cols>
  <sheetData>
    <row r="1" spans="1:2" x14ac:dyDescent="0.25">
      <c r="A1" s="22">
        <v>45688</v>
      </c>
      <c r="B1" s="71" t="s">
        <v>97</v>
      </c>
    </row>
    <row r="2" spans="1:2" x14ac:dyDescent="0.25">
      <c r="A2" s="22">
        <v>45716</v>
      </c>
      <c r="B2" s="72">
        <v>42735</v>
      </c>
    </row>
    <row r="3" spans="1:2" x14ac:dyDescent="0.25">
      <c r="A3" s="22">
        <v>45747</v>
      </c>
      <c r="B3" s="72">
        <v>42766</v>
      </c>
    </row>
    <row r="4" spans="1:2" x14ac:dyDescent="0.25">
      <c r="A4" s="22"/>
      <c r="B4" s="72">
        <v>42794</v>
      </c>
    </row>
    <row r="5" spans="1:2" x14ac:dyDescent="0.25">
      <c r="B5" s="72">
        <v>42825</v>
      </c>
    </row>
    <row r="6" spans="1:2" x14ac:dyDescent="0.25">
      <c r="B6" s="72">
        <v>42855</v>
      </c>
    </row>
    <row r="7" spans="1:2" x14ac:dyDescent="0.25">
      <c r="B7" s="72">
        <v>42886</v>
      </c>
    </row>
    <row r="8" spans="1:2" x14ac:dyDescent="0.25">
      <c r="B8" s="72">
        <v>42916</v>
      </c>
    </row>
    <row r="9" spans="1:2" x14ac:dyDescent="0.25">
      <c r="B9" s="72">
        <v>42947</v>
      </c>
    </row>
    <row r="10" spans="1:2" x14ac:dyDescent="0.25">
      <c r="B10" s="72">
        <v>42978</v>
      </c>
    </row>
    <row r="11" spans="1:2" x14ac:dyDescent="0.25">
      <c r="B11" s="72">
        <v>43008</v>
      </c>
    </row>
    <row r="12" spans="1:2" x14ac:dyDescent="0.25">
      <c r="B12" s="72">
        <v>43039</v>
      </c>
    </row>
    <row r="13" spans="1:2" x14ac:dyDescent="0.25">
      <c r="B13" s="72">
        <v>43069</v>
      </c>
    </row>
    <row r="14" spans="1:2" x14ac:dyDescent="0.25">
      <c r="B14" s="72">
        <v>43100</v>
      </c>
    </row>
    <row r="15" spans="1:2" x14ac:dyDescent="0.25">
      <c r="B15" s="72">
        <v>43131</v>
      </c>
    </row>
    <row r="16" spans="1:2" x14ac:dyDescent="0.25">
      <c r="B16" s="72">
        <v>43159</v>
      </c>
    </row>
    <row r="17" spans="2:2" x14ac:dyDescent="0.25">
      <c r="B17" s="72">
        <v>43190</v>
      </c>
    </row>
    <row r="18" spans="2:2" x14ac:dyDescent="0.25">
      <c r="B18" s="72">
        <v>43220</v>
      </c>
    </row>
    <row r="19" spans="2:2" x14ac:dyDescent="0.25">
      <c r="B19" s="72">
        <v>43251</v>
      </c>
    </row>
    <row r="20" spans="2:2" x14ac:dyDescent="0.25">
      <c r="B20" s="72">
        <v>43281</v>
      </c>
    </row>
    <row r="21" spans="2:2" x14ac:dyDescent="0.25">
      <c r="B21" s="72">
        <v>43312</v>
      </c>
    </row>
    <row r="22" spans="2:2" x14ac:dyDescent="0.25">
      <c r="B22" s="72">
        <v>43343</v>
      </c>
    </row>
    <row r="23" spans="2:2" x14ac:dyDescent="0.25">
      <c r="B23" s="72">
        <v>43373</v>
      </c>
    </row>
    <row r="24" spans="2:2" x14ac:dyDescent="0.25">
      <c r="B24" s="72">
        <v>43404</v>
      </c>
    </row>
    <row r="25" spans="2:2" x14ac:dyDescent="0.25">
      <c r="B25" s="72">
        <v>43434</v>
      </c>
    </row>
    <row r="26" spans="2:2" x14ac:dyDescent="0.25">
      <c r="B26" s="72">
        <v>43465</v>
      </c>
    </row>
    <row r="27" spans="2:2" x14ac:dyDescent="0.25">
      <c r="B27" s="72">
        <v>43496</v>
      </c>
    </row>
    <row r="28" spans="2:2" x14ac:dyDescent="0.25">
      <c r="B28" s="72">
        <v>43524</v>
      </c>
    </row>
    <row r="29" spans="2:2" x14ac:dyDescent="0.25">
      <c r="B29" s="72">
        <v>43555</v>
      </c>
    </row>
    <row r="30" spans="2:2" x14ac:dyDescent="0.25">
      <c r="B30" s="72">
        <v>43585</v>
      </c>
    </row>
    <row r="31" spans="2:2" x14ac:dyDescent="0.25">
      <c r="B31" s="72">
        <v>43616</v>
      </c>
    </row>
    <row r="32" spans="2:2" x14ac:dyDescent="0.25">
      <c r="B32" s="72">
        <v>43646</v>
      </c>
    </row>
    <row r="33" spans="2:2" x14ac:dyDescent="0.25">
      <c r="B33" s="72">
        <v>43677</v>
      </c>
    </row>
    <row r="34" spans="2:2" x14ac:dyDescent="0.25">
      <c r="B34" s="72">
        <v>43708</v>
      </c>
    </row>
    <row r="35" spans="2:2" x14ac:dyDescent="0.25">
      <c r="B35" s="72">
        <v>43738</v>
      </c>
    </row>
    <row r="36" spans="2:2" x14ac:dyDescent="0.25">
      <c r="B36" s="72">
        <v>43769</v>
      </c>
    </row>
    <row r="37" spans="2:2" x14ac:dyDescent="0.25">
      <c r="B37" s="72">
        <v>43799</v>
      </c>
    </row>
    <row r="38" spans="2:2" x14ac:dyDescent="0.25">
      <c r="B38" s="72">
        <v>43830</v>
      </c>
    </row>
    <row r="39" spans="2:2" x14ac:dyDescent="0.25">
      <c r="B39" s="72">
        <v>43861</v>
      </c>
    </row>
    <row r="40" spans="2:2" x14ac:dyDescent="0.25">
      <c r="B40" s="72">
        <v>43890</v>
      </c>
    </row>
    <row r="41" spans="2:2" x14ac:dyDescent="0.25">
      <c r="B41" s="72">
        <v>43921</v>
      </c>
    </row>
    <row r="42" spans="2:2" x14ac:dyDescent="0.25">
      <c r="B42" s="72">
        <v>43951</v>
      </c>
    </row>
    <row r="43" spans="2:2" x14ac:dyDescent="0.25">
      <c r="B43" s="72">
        <v>43982</v>
      </c>
    </row>
    <row r="44" spans="2:2" x14ac:dyDescent="0.25">
      <c r="B44" s="72">
        <v>44012</v>
      </c>
    </row>
    <row r="45" spans="2:2" x14ac:dyDescent="0.25">
      <c r="B45" s="72">
        <v>44043</v>
      </c>
    </row>
    <row r="46" spans="2:2" x14ac:dyDescent="0.25">
      <c r="B46" s="72">
        <v>44074</v>
      </c>
    </row>
    <row r="47" spans="2:2" x14ac:dyDescent="0.25">
      <c r="B47" s="72">
        <v>44104</v>
      </c>
    </row>
    <row r="48" spans="2:2" x14ac:dyDescent="0.25">
      <c r="B48" s="72">
        <v>44135</v>
      </c>
    </row>
    <row r="49" spans="2:2" x14ac:dyDescent="0.25">
      <c r="B49" s="72">
        <v>44165</v>
      </c>
    </row>
    <row r="50" spans="2:2" x14ac:dyDescent="0.25">
      <c r="B50" s="72">
        <v>44196</v>
      </c>
    </row>
    <row r="51" spans="2:2" x14ac:dyDescent="0.25">
      <c r="B51" s="72">
        <v>44227</v>
      </c>
    </row>
    <row r="52" spans="2:2" x14ac:dyDescent="0.25">
      <c r="B52" s="72">
        <v>44255</v>
      </c>
    </row>
    <row r="53" spans="2:2" x14ac:dyDescent="0.25">
      <c r="B53" s="72">
        <v>44286</v>
      </c>
    </row>
    <row r="54" spans="2:2" x14ac:dyDescent="0.25">
      <c r="B54" s="72">
        <v>44316</v>
      </c>
    </row>
    <row r="55" spans="2:2" x14ac:dyDescent="0.25">
      <c r="B55" s="72">
        <v>44347</v>
      </c>
    </row>
    <row r="56" spans="2:2" x14ac:dyDescent="0.25">
      <c r="B56" s="72">
        <v>44377</v>
      </c>
    </row>
    <row r="57" spans="2:2" x14ac:dyDescent="0.25">
      <c r="B57" s="72">
        <v>44408</v>
      </c>
    </row>
    <row r="58" spans="2:2" x14ac:dyDescent="0.25">
      <c r="B58" s="72">
        <v>44439</v>
      </c>
    </row>
    <row r="59" spans="2:2" x14ac:dyDescent="0.25">
      <c r="B59" s="72">
        <v>44469</v>
      </c>
    </row>
    <row r="60" spans="2:2" x14ac:dyDescent="0.25">
      <c r="B60" s="72">
        <v>44500</v>
      </c>
    </row>
    <row r="61" spans="2:2" x14ac:dyDescent="0.25">
      <c r="B61" s="72">
        <v>44530</v>
      </c>
    </row>
    <row r="62" spans="2:2" x14ac:dyDescent="0.25">
      <c r="B62" s="72">
        <v>44561</v>
      </c>
    </row>
    <row r="63" spans="2:2" x14ac:dyDescent="0.25">
      <c r="B63" s="72">
        <v>44592</v>
      </c>
    </row>
    <row r="64" spans="2:2" x14ac:dyDescent="0.25">
      <c r="B64" s="72">
        <v>44620</v>
      </c>
    </row>
    <row r="65" spans="2:2" x14ac:dyDescent="0.25">
      <c r="B65" s="72">
        <v>44651</v>
      </c>
    </row>
    <row r="66" spans="2:2" x14ac:dyDescent="0.25">
      <c r="B66" s="72">
        <v>44681</v>
      </c>
    </row>
    <row r="67" spans="2:2" x14ac:dyDescent="0.25">
      <c r="B67" s="72">
        <v>44712</v>
      </c>
    </row>
    <row r="68" spans="2:2" x14ac:dyDescent="0.25">
      <c r="B68" s="72">
        <v>44742</v>
      </c>
    </row>
    <row r="69" spans="2:2" x14ac:dyDescent="0.25">
      <c r="B69" s="72">
        <v>44773</v>
      </c>
    </row>
    <row r="70" spans="2:2" x14ac:dyDescent="0.25">
      <c r="B70" s="72">
        <v>44804</v>
      </c>
    </row>
    <row r="71" spans="2:2" x14ac:dyDescent="0.25">
      <c r="B71" s="72">
        <v>44834</v>
      </c>
    </row>
    <row r="72" spans="2:2" x14ac:dyDescent="0.25">
      <c r="B72" s="72">
        <v>44865</v>
      </c>
    </row>
    <row r="73" spans="2:2" x14ac:dyDescent="0.25">
      <c r="B73" s="72">
        <v>44895</v>
      </c>
    </row>
    <row r="74" spans="2:2" x14ac:dyDescent="0.25">
      <c r="B74" s="72">
        <v>44926</v>
      </c>
    </row>
    <row r="75" spans="2:2" x14ac:dyDescent="0.25">
      <c r="B75" s="72">
        <v>44957</v>
      </c>
    </row>
    <row r="76" spans="2:2" x14ac:dyDescent="0.25">
      <c r="B76" s="72">
        <v>44985</v>
      </c>
    </row>
    <row r="77" spans="2:2" x14ac:dyDescent="0.25">
      <c r="B77" s="72">
        <v>45016</v>
      </c>
    </row>
    <row r="78" spans="2:2" x14ac:dyDescent="0.25">
      <c r="B78" s="72">
        <v>45046</v>
      </c>
    </row>
    <row r="79" spans="2:2" x14ac:dyDescent="0.25">
      <c r="B79" s="72">
        <v>45077</v>
      </c>
    </row>
    <row r="80" spans="2:2" x14ac:dyDescent="0.25">
      <c r="B80" s="72">
        <v>45107</v>
      </c>
    </row>
    <row r="81" spans="2:2" x14ac:dyDescent="0.25">
      <c r="B81" s="72">
        <v>45138</v>
      </c>
    </row>
    <row r="82" spans="2:2" x14ac:dyDescent="0.25">
      <c r="B82" s="72">
        <v>45169</v>
      </c>
    </row>
    <row r="83" spans="2:2" x14ac:dyDescent="0.25">
      <c r="B83" s="72">
        <v>45199</v>
      </c>
    </row>
    <row r="84" spans="2:2" x14ac:dyDescent="0.25">
      <c r="B84" s="72">
        <v>45230</v>
      </c>
    </row>
    <row r="85" spans="2:2" x14ac:dyDescent="0.25">
      <c r="B85" s="72">
        <v>45260</v>
      </c>
    </row>
    <row r="86" spans="2:2" x14ac:dyDescent="0.25">
      <c r="B86" s="72">
        <v>45291</v>
      </c>
    </row>
    <row r="87" spans="2:2" x14ac:dyDescent="0.25">
      <c r="B87" s="72">
        <v>45322</v>
      </c>
    </row>
    <row r="88" spans="2:2" x14ac:dyDescent="0.25">
      <c r="B88" s="72">
        <v>45351</v>
      </c>
    </row>
    <row r="89" spans="2:2" x14ac:dyDescent="0.25">
      <c r="B89" s="72">
        <v>45382</v>
      </c>
    </row>
    <row r="90" spans="2:2" x14ac:dyDescent="0.25">
      <c r="B90" s="72">
        <v>45412</v>
      </c>
    </row>
    <row r="91" spans="2:2" x14ac:dyDescent="0.25">
      <c r="B91" s="72">
        <v>45443</v>
      </c>
    </row>
    <row r="92" spans="2:2" x14ac:dyDescent="0.25">
      <c r="B92" s="72">
        <v>45473</v>
      </c>
    </row>
    <row r="93" spans="2:2" x14ac:dyDescent="0.25">
      <c r="B93" s="72">
        <v>45504</v>
      </c>
    </row>
    <row r="94" spans="2:2" x14ac:dyDescent="0.25">
      <c r="B94" s="72">
        <v>45535</v>
      </c>
    </row>
    <row r="95" spans="2:2" x14ac:dyDescent="0.25">
      <c r="B95" s="72">
        <v>45565</v>
      </c>
    </row>
    <row r="96" spans="2:2" x14ac:dyDescent="0.25">
      <c r="B96" s="72">
        <v>45596</v>
      </c>
    </row>
    <row r="97" spans="2:2" x14ac:dyDescent="0.25">
      <c r="B97" s="72">
        <v>45626</v>
      </c>
    </row>
    <row r="98" spans="2:2" x14ac:dyDescent="0.25">
      <c r="B98" s="72">
        <v>45657</v>
      </c>
    </row>
    <row r="99" spans="2:2" x14ac:dyDescent="0.25">
      <c r="B99" s="72">
        <v>45688</v>
      </c>
    </row>
    <row r="100" spans="2:2" x14ac:dyDescent="0.25">
      <c r="B100" s="72">
        <v>45716</v>
      </c>
    </row>
    <row r="101" spans="2:2" x14ac:dyDescent="0.25">
      <c r="B101" s="72">
        <v>45747</v>
      </c>
    </row>
    <row r="102" spans="2:2" x14ac:dyDescent="0.25">
      <c r="B102" s="72">
        <v>45777</v>
      </c>
    </row>
    <row r="103" spans="2:2" x14ac:dyDescent="0.25">
      <c r="B103" s="72">
        <v>45808</v>
      </c>
    </row>
    <row r="104" spans="2:2" x14ac:dyDescent="0.25">
      <c r="B104" s="72">
        <v>45838</v>
      </c>
    </row>
    <row r="105" spans="2:2" x14ac:dyDescent="0.25">
      <c r="B105" s="72">
        <v>45869</v>
      </c>
    </row>
    <row r="106" spans="2:2" x14ac:dyDescent="0.25">
      <c r="B106" s="72">
        <v>45900</v>
      </c>
    </row>
    <row r="107" spans="2:2" x14ac:dyDescent="0.25">
      <c r="B107" s="72">
        <v>45930</v>
      </c>
    </row>
    <row r="108" spans="2:2" x14ac:dyDescent="0.25">
      <c r="B108" s="72">
        <v>45961</v>
      </c>
    </row>
    <row r="109" spans="2:2" x14ac:dyDescent="0.25">
      <c r="B109" s="72">
        <v>45991</v>
      </c>
    </row>
    <row r="110" spans="2:2" x14ac:dyDescent="0.25">
      <c r="B110" s="72">
        <v>46022</v>
      </c>
    </row>
    <row r="111" spans="2:2" x14ac:dyDescent="0.25">
      <c r="B111" s="72">
        <v>46053</v>
      </c>
    </row>
    <row r="112" spans="2:2" x14ac:dyDescent="0.25">
      <c r="B112" s="72">
        <v>46081</v>
      </c>
    </row>
    <row r="113" spans="2:2" x14ac:dyDescent="0.25">
      <c r="B113" s="72">
        <v>46112</v>
      </c>
    </row>
    <row r="114" spans="2:2" x14ac:dyDescent="0.25">
      <c r="B114" s="72">
        <v>46142</v>
      </c>
    </row>
    <row r="115" spans="2:2" x14ac:dyDescent="0.25">
      <c r="B115" s="72">
        <v>46173</v>
      </c>
    </row>
    <row r="116" spans="2:2" x14ac:dyDescent="0.25">
      <c r="B116" s="72">
        <v>46203</v>
      </c>
    </row>
    <row r="117" spans="2:2" x14ac:dyDescent="0.25">
      <c r="B117" s="72">
        <v>46234</v>
      </c>
    </row>
    <row r="118" spans="2:2" x14ac:dyDescent="0.25">
      <c r="B118" s="72">
        <v>46265</v>
      </c>
    </row>
    <row r="119" spans="2:2" x14ac:dyDescent="0.25">
      <c r="B119" s="72">
        <v>46295</v>
      </c>
    </row>
    <row r="120" spans="2:2" x14ac:dyDescent="0.25">
      <c r="B120" s="72">
        <v>46326</v>
      </c>
    </row>
    <row r="121" spans="2:2" x14ac:dyDescent="0.25">
      <c r="B121" s="72">
        <v>46356</v>
      </c>
    </row>
    <row r="122" spans="2:2" x14ac:dyDescent="0.25">
      <c r="B122" s="72">
        <v>46387</v>
      </c>
    </row>
    <row r="123" spans="2:2" x14ac:dyDescent="0.25">
      <c r="B123" s="72">
        <v>46418</v>
      </c>
    </row>
    <row r="124" spans="2:2" x14ac:dyDescent="0.25">
      <c r="B124" s="72">
        <v>46446</v>
      </c>
    </row>
    <row r="125" spans="2:2" x14ac:dyDescent="0.25">
      <c r="B125" s="72">
        <v>46477</v>
      </c>
    </row>
    <row r="126" spans="2:2" x14ac:dyDescent="0.25">
      <c r="B126" s="72">
        <v>46507</v>
      </c>
    </row>
    <row r="127" spans="2:2" x14ac:dyDescent="0.25">
      <c r="B127" s="72">
        <v>46538</v>
      </c>
    </row>
    <row r="128" spans="2:2" x14ac:dyDescent="0.25">
      <c r="B128" s="72">
        <v>46568</v>
      </c>
    </row>
    <row r="129" spans="2:2" x14ac:dyDescent="0.25">
      <c r="B129" s="72">
        <v>46599</v>
      </c>
    </row>
    <row r="130" spans="2:2" x14ac:dyDescent="0.25">
      <c r="B130" s="72">
        <v>46630</v>
      </c>
    </row>
    <row r="131" spans="2:2" x14ac:dyDescent="0.25">
      <c r="B131" s="72">
        <v>46660</v>
      </c>
    </row>
    <row r="132" spans="2:2" x14ac:dyDescent="0.25">
      <c r="B132" s="72">
        <v>46691</v>
      </c>
    </row>
    <row r="133" spans="2:2" x14ac:dyDescent="0.25">
      <c r="B133" s="72">
        <v>46721</v>
      </c>
    </row>
    <row r="134" spans="2:2" x14ac:dyDescent="0.25">
      <c r="B134" s="72">
        <v>46752</v>
      </c>
    </row>
    <row r="135" spans="2:2" x14ac:dyDescent="0.25">
      <c r="B135" s="72">
        <v>46783</v>
      </c>
    </row>
    <row r="136" spans="2:2" x14ac:dyDescent="0.25">
      <c r="B136" s="72">
        <v>46812</v>
      </c>
    </row>
    <row r="137" spans="2:2" x14ac:dyDescent="0.25">
      <c r="B137" s="72">
        <v>46843</v>
      </c>
    </row>
    <row r="138" spans="2:2" x14ac:dyDescent="0.25">
      <c r="B138" s="72">
        <v>46873</v>
      </c>
    </row>
    <row r="139" spans="2:2" x14ac:dyDescent="0.25">
      <c r="B139" s="72">
        <v>46904</v>
      </c>
    </row>
    <row r="140" spans="2:2" x14ac:dyDescent="0.25">
      <c r="B140" s="72">
        <v>46934</v>
      </c>
    </row>
    <row r="141" spans="2:2" x14ac:dyDescent="0.25">
      <c r="B141" s="72">
        <v>46965</v>
      </c>
    </row>
    <row r="142" spans="2:2" x14ac:dyDescent="0.25">
      <c r="B142" s="72">
        <v>46996</v>
      </c>
    </row>
    <row r="143" spans="2:2" x14ac:dyDescent="0.25">
      <c r="B143" s="72">
        <v>47026</v>
      </c>
    </row>
    <row r="144" spans="2:2" x14ac:dyDescent="0.25">
      <c r="B144" s="72">
        <v>47057</v>
      </c>
    </row>
    <row r="145" spans="2:2" x14ac:dyDescent="0.25">
      <c r="B145" s="72">
        <v>47087</v>
      </c>
    </row>
    <row r="146" spans="2:2" x14ac:dyDescent="0.25">
      <c r="B146" s="72">
        <v>47118</v>
      </c>
    </row>
    <row r="147" spans="2:2" x14ac:dyDescent="0.25">
      <c r="B147" s="72">
        <v>47149</v>
      </c>
    </row>
    <row r="148" spans="2:2" x14ac:dyDescent="0.25">
      <c r="B148" s="72">
        <v>47177</v>
      </c>
    </row>
    <row r="149" spans="2:2" x14ac:dyDescent="0.25">
      <c r="B149" s="72">
        <v>47208</v>
      </c>
    </row>
    <row r="150" spans="2:2" x14ac:dyDescent="0.25">
      <c r="B150" s="72">
        <v>47238</v>
      </c>
    </row>
    <row r="151" spans="2:2" x14ac:dyDescent="0.25">
      <c r="B151" s="72">
        <v>47269</v>
      </c>
    </row>
    <row r="152" spans="2:2" x14ac:dyDescent="0.25">
      <c r="B152" s="72">
        <v>47299</v>
      </c>
    </row>
    <row r="153" spans="2:2" x14ac:dyDescent="0.25">
      <c r="B153" s="72">
        <v>47330</v>
      </c>
    </row>
    <row r="154" spans="2:2" x14ac:dyDescent="0.25">
      <c r="B154" s="72">
        <v>47361</v>
      </c>
    </row>
    <row r="155" spans="2:2" x14ac:dyDescent="0.25">
      <c r="B155" s="72">
        <v>47391</v>
      </c>
    </row>
    <row r="156" spans="2:2" x14ac:dyDescent="0.25">
      <c r="B156" s="72">
        <v>47422</v>
      </c>
    </row>
    <row r="157" spans="2:2" x14ac:dyDescent="0.25">
      <c r="B157" s="72">
        <v>47452</v>
      </c>
    </row>
    <row r="158" spans="2:2" x14ac:dyDescent="0.25">
      <c r="B158" s="72">
        <v>47483</v>
      </c>
    </row>
    <row r="159" spans="2:2" x14ac:dyDescent="0.25">
      <c r="B159" s="72">
        <v>47514</v>
      </c>
    </row>
    <row r="160" spans="2:2" x14ac:dyDescent="0.25">
      <c r="B160" s="72">
        <v>47542</v>
      </c>
    </row>
    <row r="161" spans="2:2" x14ac:dyDescent="0.25">
      <c r="B161" s="72">
        <v>47573</v>
      </c>
    </row>
    <row r="162" spans="2:2" x14ac:dyDescent="0.25">
      <c r="B162" s="72">
        <v>47603</v>
      </c>
    </row>
    <row r="163" spans="2:2" x14ac:dyDescent="0.25">
      <c r="B163" s="72">
        <v>47634</v>
      </c>
    </row>
    <row r="164" spans="2:2" x14ac:dyDescent="0.25">
      <c r="B164" s="72">
        <v>47664</v>
      </c>
    </row>
    <row r="165" spans="2:2" x14ac:dyDescent="0.25">
      <c r="B165" s="72">
        <v>47695</v>
      </c>
    </row>
    <row r="166" spans="2:2" x14ac:dyDescent="0.25">
      <c r="B166" s="72">
        <v>47726</v>
      </c>
    </row>
    <row r="167" spans="2:2" x14ac:dyDescent="0.25">
      <c r="B167" s="72">
        <v>47756</v>
      </c>
    </row>
    <row r="168" spans="2:2" x14ac:dyDescent="0.25">
      <c r="B168" s="72">
        <v>47787</v>
      </c>
    </row>
    <row r="169" spans="2:2" x14ac:dyDescent="0.25">
      <c r="B169" s="72">
        <v>47817</v>
      </c>
    </row>
    <row r="170" spans="2:2" x14ac:dyDescent="0.25">
      <c r="B170" s="72">
        <v>47848</v>
      </c>
    </row>
    <row r="171" spans="2:2" x14ac:dyDescent="0.25">
      <c r="B171" s="72">
        <v>47879</v>
      </c>
    </row>
    <row r="172" spans="2:2" x14ac:dyDescent="0.25">
      <c r="B172" s="72">
        <v>47907</v>
      </c>
    </row>
    <row r="173" spans="2:2" x14ac:dyDescent="0.25">
      <c r="B173" s="72">
        <v>47938</v>
      </c>
    </row>
    <row r="174" spans="2:2" x14ac:dyDescent="0.25">
      <c r="B174" s="72">
        <v>47968</v>
      </c>
    </row>
    <row r="175" spans="2:2" x14ac:dyDescent="0.25">
      <c r="B175" s="72">
        <v>47999</v>
      </c>
    </row>
    <row r="176" spans="2:2" x14ac:dyDescent="0.25">
      <c r="B176" s="72">
        <v>48029</v>
      </c>
    </row>
    <row r="177" spans="2:2" x14ac:dyDescent="0.25">
      <c r="B177" s="72">
        <v>48060</v>
      </c>
    </row>
    <row r="178" spans="2:2" x14ac:dyDescent="0.25">
      <c r="B178" s="72">
        <v>48091</v>
      </c>
    </row>
    <row r="179" spans="2:2" x14ac:dyDescent="0.25">
      <c r="B179" s="72">
        <v>48121</v>
      </c>
    </row>
    <row r="180" spans="2:2" x14ac:dyDescent="0.25">
      <c r="B180" s="72">
        <v>48152</v>
      </c>
    </row>
    <row r="181" spans="2:2" x14ac:dyDescent="0.25">
      <c r="B181" s="72">
        <v>48182</v>
      </c>
    </row>
    <row r="182" spans="2:2" x14ac:dyDescent="0.25">
      <c r="B182" s="72">
        <v>48213</v>
      </c>
    </row>
    <row r="183" spans="2:2" x14ac:dyDescent="0.25">
      <c r="B183" s="72">
        <v>48244</v>
      </c>
    </row>
    <row r="184" spans="2:2" x14ac:dyDescent="0.25">
      <c r="B184" s="72">
        <v>48273</v>
      </c>
    </row>
    <row r="185" spans="2:2" x14ac:dyDescent="0.25">
      <c r="B185" s="72">
        <v>48304</v>
      </c>
    </row>
    <row r="186" spans="2:2" x14ac:dyDescent="0.25">
      <c r="B186" s="72">
        <v>48334</v>
      </c>
    </row>
    <row r="187" spans="2:2" x14ac:dyDescent="0.25">
      <c r="B187" s="72">
        <v>48365</v>
      </c>
    </row>
    <row r="188" spans="2:2" x14ac:dyDescent="0.25">
      <c r="B188" s="72">
        <v>48395</v>
      </c>
    </row>
    <row r="189" spans="2:2" x14ac:dyDescent="0.25">
      <c r="B189" s="72">
        <v>48426</v>
      </c>
    </row>
    <row r="190" spans="2:2" x14ac:dyDescent="0.25">
      <c r="B190" s="72">
        <v>48457</v>
      </c>
    </row>
    <row r="191" spans="2:2" x14ac:dyDescent="0.25">
      <c r="B191" s="72">
        <v>48487</v>
      </c>
    </row>
    <row r="192" spans="2:2" x14ac:dyDescent="0.25">
      <c r="B192" s="72">
        <v>48518</v>
      </c>
    </row>
    <row r="193" spans="2:2" x14ac:dyDescent="0.25">
      <c r="B193" s="72">
        <v>48548</v>
      </c>
    </row>
    <row r="194" spans="2:2" x14ac:dyDescent="0.25">
      <c r="B194" s="72">
        <v>48579</v>
      </c>
    </row>
    <row r="195" spans="2:2" x14ac:dyDescent="0.25">
      <c r="B195" s="72">
        <v>48610</v>
      </c>
    </row>
    <row r="196" spans="2:2" x14ac:dyDescent="0.25">
      <c r="B196" s="72">
        <v>48638</v>
      </c>
    </row>
    <row r="197" spans="2:2" x14ac:dyDescent="0.25">
      <c r="B197" s="72">
        <v>48669</v>
      </c>
    </row>
    <row r="198" spans="2:2" x14ac:dyDescent="0.25">
      <c r="B198" s="72">
        <v>48699</v>
      </c>
    </row>
    <row r="199" spans="2:2" x14ac:dyDescent="0.25">
      <c r="B199" s="72">
        <v>48730</v>
      </c>
    </row>
    <row r="200" spans="2:2" x14ac:dyDescent="0.25">
      <c r="B200" s="72">
        <v>48760</v>
      </c>
    </row>
    <row r="201" spans="2:2" x14ac:dyDescent="0.25">
      <c r="B201" s="72">
        <v>48791</v>
      </c>
    </row>
    <row r="202" spans="2:2" x14ac:dyDescent="0.25">
      <c r="B202" s="72">
        <v>48822</v>
      </c>
    </row>
    <row r="203" spans="2:2" x14ac:dyDescent="0.25">
      <c r="B203" s="72">
        <v>48852</v>
      </c>
    </row>
    <row r="204" spans="2:2" x14ac:dyDescent="0.25">
      <c r="B204" s="72">
        <v>48883</v>
      </c>
    </row>
    <row r="205" spans="2:2" x14ac:dyDescent="0.25">
      <c r="B205" s="72">
        <v>48913</v>
      </c>
    </row>
    <row r="206" spans="2:2" x14ac:dyDescent="0.25">
      <c r="B206" s="72">
        <v>48944</v>
      </c>
    </row>
    <row r="207" spans="2:2" x14ac:dyDescent="0.25">
      <c r="B207" s="72">
        <v>48975</v>
      </c>
    </row>
    <row r="208" spans="2:2" x14ac:dyDescent="0.25">
      <c r="B208" s="72">
        <v>49003</v>
      </c>
    </row>
    <row r="209" spans="2:2" x14ac:dyDescent="0.25">
      <c r="B209" s="72">
        <v>49034</v>
      </c>
    </row>
    <row r="210" spans="2:2" x14ac:dyDescent="0.25">
      <c r="B210" s="72">
        <v>49064</v>
      </c>
    </row>
    <row r="211" spans="2:2" x14ac:dyDescent="0.25">
      <c r="B211" s="72">
        <v>49095</v>
      </c>
    </row>
    <row r="212" spans="2:2" x14ac:dyDescent="0.25">
      <c r="B212" s="72">
        <v>49125</v>
      </c>
    </row>
    <row r="213" spans="2:2" x14ac:dyDescent="0.25">
      <c r="B213" s="72">
        <v>49156</v>
      </c>
    </row>
    <row r="214" spans="2:2" x14ac:dyDescent="0.25">
      <c r="B214" s="72">
        <v>49187</v>
      </c>
    </row>
    <row r="215" spans="2:2" x14ac:dyDescent="0.25">
      <c r="B215" s="72">
        <v>49217</v>
      </c>
    </row>
    <row r="216" spans="2:2" x14ac:dyDescent="0.25">
      <c r="B216" s="72">
        <v>49248</v>
      </c>
    </row>
    <row r="217" spans="2:2" x14ac:dyDescent="0.25">
      <c r="B217" s="72">
        <v>49278</v>
      </c>
    </row>
    <row r="218" spans="2:2" x14ac:dyDescent="0.25">
      <c r="B218" s="72">
        <v>49309</v>
      </c>
    </row>
    <row r="219" spans="2:2" x14ac:dyDescent="0.25">
      <c r="B219" s="72">
        <v>49340</v>
      </c>
    </row>
    <row r="220" spans="2:2" x14ac:dyDescent="0.25">
      <c r="B220" s="72">
        <v>49368</v>
      </c>
    </row>
    <row r="221" spans="2:2" x14ac:dyDescent="0.25">
      <c r="B221" s="72">
        <v>49399</v>
      </c>
    </row>
    <row r="222" spans="2:2" x14ac:dyDescent="0.25">
      <c r="B222" s="72">
        <v>49429</v>
      </c>
    </row>
    <row r="223" spans="2:2" x14ac:dyDescent="0.25">
      <c r="B223" s="72">
        <v>49460</v>
      </c>
    </row>
    <row r="224" spans="2:2" x14ac:dyDescent="0.25">
      <c r="B224" s="72">
        <v>49490</v>
      </c>
    </row>
    <row r="225" spans="2:2" x14ac:dyDescent="0.25">
      <c r="B225" s="72">
        <v>49521</v>
      </c>
    </row>
    <row r="226" spans="2:2" x14ac:dyDescent="0.25">
      <c r="B226" s="72">
        <v>49552</v>
      </c>
    </row>
    <row r="227" spans="2:2" x14ac:dyDescent="0.25">
      <c r="B227" s="72">
        <v>49582</v>
      </c>
    </row>
    <row r="228" spans="2:2" x14ac:dyDescent="0.25">
      <c r="B228" s="72">
        <v>49613</v>
      </c>
    </row>
    <row r="229" spans="2:2" x14ac:dyDescent="0.25">
      <c r="B229" s="72">
        <v>49643</v>
      </c>
    </row>
    <row r="230" spans="2:2" x14ac:dyDescent="0.25">
      <c r="B230" s="72">
        <v>49674</v>
      </c>
    </row>
    <row r="231" spans="2:2" x14ac:dyDescent="0.25">
      <c r="B231" s="72">
        <v>49705</v>
      </c>
    </row>
    <row r="232" spans="2:2" x14ac:dyDescent="0.25">
      <c r="B232" s="72">
        <v>49734</v>
      </c>
    </row>
    <row r="233" spans="2:2" x14ac:dyDescent="0.25">
      <c r="B233" s="72">
        <v>49765</v>
      </c>
    </row>
    <row r="234" spans="2:2" x14ac:dyDescent="0.25">
      <c r="B234" s="72">
        <v>49795</v>
      </c>
    </row>
    <row r="235" spans="2:2" x14ac:dyDescent="0.25">
      <c r="B235" s="72">
        <v>49826</v>
      </c>
    </row>
    <row r="236" spans="2:2" x14ac:dyDescent="0.25">
      <c r="B236" s="72">
        <v>49856</v>
      </c>
    </row>
    <row r="237" spans="2:2" x14ac:dyDescent="0.25">
      <c r="B237" s="72">
        <v>49887</v>
      </c>
    </row>
    <row r="238" spans="2:2" x14ac:dyDescent="0.25">
      <c r="B238" s="72">
        <v>49918</v>
      </c>
    </row>
    <row r="239" spans="2:2" x14ac:dyDescent="0.25">
      <c r="B239" s="72">
        <v>49948</v>
      </c>
    </row>
    <row r="240" spans="2:2" x14ac:dyDescent="0.25">
      <c r="B240" s="72">
        <v>49979</v>
      </c>
    </row>
    <row r="241" spans="2:2" x14ac:dyDescent="0.25">
      <c r="B241" s="72">
        <v>50009</v>
      </c>
    </row>
    <row r="242" spans="2:2" x14ac:dyDescent="0.25">
      <c r="B242" s="72">
        <v>50040</v>
      </c>
    </row>
    <row r="243" spans="2:2" x14ac:dyDescent="0.25">
      <c r="B243" s="72">
        <v>50071</v>
      </c>
    </row>
    <row r="244" spans="2:2" x14ac:dyDescent="0.25">
      <c r="B244" s="72">
        <v>50099</v>
      </c>
    </row>
    <row r="245" spans="2:2" x14ac:dyDescent="0.25">
      <c r="B245" s="72">
        <v>50130</v>
      </c>
    </row>
    <row r="246" spans="2:2" x14ac:dyDescent="0.25">
      <c r="B246" s="72">
        <v>50160</v>
      </c>
    </row>
    <row r="247" spans="2:2" x14ac:dyDescent="0.25">
      <c r="B247" s="72">
        <v>50191</v>
      </c>
    </row>
    <row r="248" spans="2:2" x14ac:dyDescent="0.25">
      <c r="B248" s="72">
        <v>50221</v>
      </c>
    </row>
    <row r="249" spans="2:2" x14ac:dyDescent="0.25">
      <c r="B249" s="72">
        <v>50252</v>
      </c>
    </row>
    <row r="250" spans="2:2" x14ac:dyDescent="0.25">
      <c r="B250" s="72">
        <v>50283</v>
      </c>
    </row>
    <row r="251" spans="2:2" x14ac:dyDescent="0.25">
      <c r="B251" s="72">
        <v>50313</v>
      </c>
    </row>
    <row r="252" spans="2:2" x14ac:dyDescent="0.25">
      <c r="B252" s="72">
        <v>50344</v>
      </c>
    </row>
    <row r="253" spans="2:2" x14ac:dyDescent="0.25">
      <c r="B253" s="72">
        <v>50374</v>
      </c>
    </row>
    <row r="254" spans="2:2" x14ac:dyDescent="0.25">
      <c r="B254" s="72">
        <v>50405</v>
      </c>
    </row>
    <row r="255" spans="2:2" x14ac:dyDescent="0.25">
      <c r="B255" s="72">
        <v>50436</v>
      </c>
    </row>
    <row r="256" spans="2:2" x14ac:dyDescent="0.25">
      <c r="B256" s="72">
        <v>50464</v>
      </c>
    </row>
    <row r="257" spans="2:2" x14ac:dyDescent="0.25">
      <c r="B257" s="72">
        <v>50495</v>
      </c>
    </row>
    <row r="258" spans="2:2" x14ac:dyDescent="0.25">
      <c r="B258" s="72">
        <v>50525</v>
      </c>
    </row>
    <row r="259" spans="2:2" x14ac:dyDescent="0.25">
      <c r="B259" s="72">
        <v>50556</v>
      </c>
    </row>
    <row r="260" spans="2:2" x14ac:dyDescent="0.25">
      <c r="B260" s="72">
        <v>50586</v>
      </c>
    </row>
    <row r="261" spans="2:2" x14ac:dyDescent="0.25">
      <c r="B261" s="72">
        <v>50617</v>
      </c>
    </row>
    <row r="262" spans="2:2" x14ac:dyDescent="0.25">
      <c r="B262" s="72">
        <v>50648</v>
      </c>
    </row>
    <row r="263" spans="2:2" x14ac:dyDescent="0.25">
      <c r="B263" s="72">
        <v>50678</v>
      </c>
    </row>
    <row r="264" spans="2:2" x14ac:dyDescent="0.25">
      <c r="B264" s="72">
        <v>50709</v>
      </c>
    </row>
    <row r="265" spans="2:2" x14ac:dyDescent="0.25">
      <c r="B265" s="72">
        <v>50739</v>
      </c>
    </row>
    <row r="266" spans="2:2" x14ac:dyDescent="0.25">
      <c r="B266" s="72">
        <v>50770</v>
      </c>
    </row>
    <row r="267" spans="2:2" x14ac:dyDescent="0.25">
      <c r="B267" s="72">
        <v>50801</v>
      </c>
    </row>
    <row r="268" spans="2:2" x14ac:dyDescent="0.25">
      <c r="B268" s="72">
        <v>50829</v>
      </c>
    </row>
    <row r="269" spans="2:2" x14ac:dyDescent="0.25">
      <c r="B269" s="72">
        <v>50860</v>
      </c>
    </row>
    <row r="270" spans="2:2" x14ac:dyDescent="0.25">
      <c r="B270" s="72">
        <v>50890</v>
      </c>
    </row>
    <row r="271" spans="2:2" x14ac:dyDescent="0.25">
      <c r="B271" s="72">
        <v>50921</v>
      </c>
    </row>
    <row r="272" spans="2:2" x14ac:dyDescent="0.25">
      <c r="B272" s="72">
        <v>50951</v>
      </c>
    </row>
    <row r="273" spans="2:2" x14ac:dyDescent="0.25">
      <c r="B273" s="72">
        <v>50982</v>
      </c>
    </row>
    <row r="274" spans="2:2" x14ac:dyDescent="0.25">
      <c r="B274" s="72">
        <v>51013</v>
      </c>
    </row>
    <row r="275" spans="2:2" x14ac:dyDescent="0.25">
      <c r="B275" s="72">
        <v>51043</v>
      </c>
    </row>
    <row r="276" spans="2:2" x14ac:dyDescent="0.25">
      <c r="B276" s="72">
        <v>51074</v>
      </c>
    </row>
    <row r="277" spans="2:2" x14ac:dyDescent="0.25">
      <c r="B277" s="72">
        <v>51104</v>
      </c>
    </row>
    <row r="278" spans="2:2" x14ac:dyDescent="0.25">
      <c r="B278" s="72">
        <v>51135</v>
      </c>
    </row>
    <row r="279" spans="2:2" x14ac:dyDescent="0.25">
      <c r="B279" s="72">
        <v>51166</v>
      </c>
    </row>
    <row r="280" spans="2:2" x14ac:dyDescent="0.25">
      <c r="B280" s="72">
        <v>51195</v>
      </c>
    </row>
    <row r="281" spans="2:2" x14ac:dyDescent="0.25">
      <c r="B281" s="72">
        <v>51226</v>
      </c>
    </row>
    <row r="282" spans="2:2" x14ac:dyDescent="0.25">
      <c r="B282" s="72">
        <v>51256</v>
      </c>
    </row>
    <row r="283" spans="2:2" x14ac:dyDescent="0.25">
      <c r="B283" s="72">
        <v>51287</v>
      </c>
    </row>
    <row r="284" spans="2:2" x14ac:dyDescent="0.25">
      <c r="B284" s="72">
        <v>51317</v>
      </c>
    </row>
    <row r="285" spans="2:2" x14ac:dyDescent="0.25">
      <c r="B285" s="72">
        <v>51348</v>
      </c>
    </row>
    <row r="286" spans="2:2" x14ac:dyDescent="0.25">
      <c r="B286" s="72">
        <v>51379</v>
      </c>
    </row>
    <row r="287" spans="2:2" x14ac:dyDescent="0.25">
      <c r="B287" s="72">
        <v>51409</v>
      </c>
    </row>
    <row r="288" spans="2:2" x14ac:dyDescent="0.25">
      <c r="B288" s="72">
        <v>51440</v>
      </c>
    </row>
    <row r="289" spans="2:2" x14ac:dyDescent="0.25">
      <c r="B289" s="72">
        <v>51470</v>
      </c>
    </row>
    <row r="290" spans="2:2" x14ac:dyDescent="0.25">
      <c r="B290" s="72">
        <v>51501</v>
      </c>
    </row>
    <row r="291" spans="2:2" x14ac:dyDescent="0.25">
      <c r="B291" s="72">
        <v>51532</v>
      </c>
    </row>
    <row r="292" spans="2:2" x14ac:dyDescent="0.25">
      <c r="B292" s="72">
        <v>51560</v>
      </c>
    </row>
    <row r="293" spans="2:2" x14ac:dyDescent="0.25">
      <c r="B293" s="72">
        <v>51591</v>
      </c>
    </row>
    <row r="294" spans="2:2" x14ac:dyDescent="0.25">
      <c r="B294" s="72">
        <v>51621</v>
      </c>
    </row>
    <row r="295" spans="2:2" x14ac:dyDescent="0.25">
      <c r="B295" s="72">
        <v>51652</v>
      </c>
    </row>
    <row r="296" spans="2:2" x14ac:dyDescent="0.25">
      <c r="B296" s="72">
        <v>51682</v>
      </c>
    </row>
    <row r="297" spans="2:2" x14ac:dyDescent="0.25">
      <c r="B297" s="72">
        <v>51713</v>
      </c>
    </row>
    <row r="298" spans="2:2" x14ac:dyDescent="0.25">
      <c r="B298" s="72">
        <v>51744</v>
      </c>
    </row>
    <row r="299" spans="2:2" x14ac:dyDescent="0.25">
      <c r="B299" s="72">
        <v>51774</v>
      </c>
    </row>
    <row r="300" spans="2:2" x14ac:dyDescent="0.25">
      <c r="B300" s="72">
        <v>51805</v>
      </c>
    </row>
    <row r="301" spans="2:2" x14ac:dyDescent="0.25">
      <c r="B301" s="72">
        <v>51835</v>
      </c>
    </row>
    <row r="302" spans="2:2" x14ac:dyDescent="0.25">
      <c r="B302" s="72">
        <v>51866</v>
      </c>
    </row>
    <row r="303" spans="2:2" x14ac:dyDescent="0.25">
      <c r="B303" s="72">
        <v>51897</v>
      </c>
    </row>
    <row r="304" spans="2:2" x14ac:dyDescent="0.25">
      <c r="B304" s="72">
        <v>51925</v>
      </c>
    </row>
    <row r="305" spans="2:2" x14ac:dyDescent="0.25">
      <c r="B305" s="72">
        <v>51956</v>
      </c>
    </row>
    <row r="306" spans="2:2" x14ac:dyDescent="0.25">
      <c r="B306" s="72">
        <v>51986</v>
      </c>
    </row>
    <row r="307" spans="2:2" x14ac:dyDescent="0.25">
      <c r="B307" s="72">
        <v>52017</v>
      </c>
    </row>
    <row r="308" spans="2:2" x14ac:dyDescent="0.25">
      <c r="B308" s="72">
        <v>52047</v>
      </c>
    </row>
    <row r="309" spans="2:2" x14ac:dyDescent="0.25">
      <c r="B309" s="72">
        <v>52078</v>
      </c>
    </row>
    <row r="310" spans="2:2" x14ac:dyDescent="0.25">
      <c r="B310" s="72">
        <v>52109</v>
      </c>
    </row>
    <row r="311" spans="2:2" x14ac:dyDescent="0.25">
      <c r="B311" s="72">
        <v>52139</v>
      </c>
    </row>
    <row r="312" spans="2:2" x14ac:dyDescent="0.25">
      <c r="B312" s="72">
        <v>52170</v>
      </c>
    </row>
    <row r="313" spans="2:2" x14ac:dyDescent="0.25">
      <c r="B313" s="72">
        <v>52200</v>
      </c>
    </row>
    <row r="314" spans="2:2" x14ac:dyDescent="0.25">
      <c r="B314" s="72">
        <v>52231</v>
      </c>
    </row>
    <row r="315" spans="2:2" x14ac:dyDescent="0.25">
      <c r="B315" s="72">
        <v>52262</v>
      </c>
    </row>
    <row r="316" spans="2:2" x14ac:dyDescent="0.25">
      <c r="B316" s="72">
        <v>52290</v>
      </c>
    </row>
    <row r="317" spans="2:2" x14ac:dyDescent="0.25">
      <c r="B317" s="72">
        <v>52321</v>
      </c>
    </row>
    <row r="318" spans="2:2" x14ac:dyDescent="0.25">
      <c r="B318" s="72">
        <v>52351</v>
      </c>
    </row>
    <row r="319" spans="2:2" x14ac:dyDescent="0.25">
      <c r="B319" s="72">
        <v>52382</v>
      </c>
    </row>
    <row r="320" spans="2:2" x14ac:dyDescent="0.25">
      <c r="B320" s="72">
        <v>52412</v>
      </c>
    </row>
    <row r="321" spans="2:2" x14ac:dyDescent="0.25">
      <c r="B321" s="72">
        <v>52443</v>
      </c>
    </row>
    <row r="322" spans="2:2" x14ac:dyDescent="0.25">
      <c r="B322" s="72">
        <v>52474</v>
      </c>
    </row>
    <row r="323" spans="2:2" x14ac:dyDescent="0.25">
      <c r="B323" s="72">
        <v>52504</v>
      </c>
    </row>
    <row r="324" spans="2:2" x14ac:dyDescent="0.25">
      <c r="B324" s="72">
        <v>52535</v>
      </c>
    </row>
    <row r="325" spans="2:2" x14ac:dyDescent="0.25">
      <c r="B325" s="72">
        <v>52565</v>
      </c>
    </row>
    <row r="326" spans="2:2" x14ac:dyDescent="0.25">
      <c r="B326" s="72">
        <v>52596</v>
      </c>
    </row>
    <row r="327" spans="2:2" x14ac:dyDescent="0.25">
      <c r="B327" s="72">
        <v>52627</v>
      </c>
    </row>
    <row r="328" spans="2:2" x14ac:dyDescent="0.25">
      <c r="B328" s="72">
        <v>52656</v>
      </c>
    </row>
    <row r="329" spans="2:2" x14ac:dyDescent="0.25">
      <c r="B329" s="72">
        <v>52687</v>
      </c>
    </row>
    <row r="330" spans="2:2" x14ac:dyDescent="0.25">
      <c r="B330" s="72">
        <v>52717</v>
      </c>
    </row>
    <row r="331" spans="2:2" x14ac:dyDescent="0.25">
      <c r="B331" s="72">
        <v>52748</v>
      </c>
    </row>
    <row r="332" spans="2:2" x14ac:dyDescent="0.25">
      <c r="B332" s="72">
        <v>52778</v>
      </c>
    </row>
    <row r="333" spans="2:2" x14ac:dyDescent="0.25">
      <c r="B333" s="72">
        <v>52809</v>
      </c>
    </row>
    <row r="334" spans="2:2" x14ac:dyDescent="0.25">
      <c r="B334" s="72">
        <v>52840</v>
      </c>
    </row>
    <row r="335" spans="2:2" x14ac:dyDescent="0.25">
      <c r="B335" s="72">
        <v>52870</v>
      </c>
    </row>
    <row r="336" spans="2:2" x14ac:dyDescent="0.25">
      <c r="B336" s="72">
        <v>52901</v>
      </c>
    </row>
    <row r="337" spans="2:2" x14ac:dyDescent="0.25">
      <c r="B337" s="72">
        <v>52931</v>
      </c>
    </row>
    <row r="338" spans="2:2" x14ac:dyDescent="0.25">
      <c r="B338" s="72">
        <v>52962</v>
      </c>
    </row>
    <row r="339" spans="2:2" x14ac:dyDescent="0.25">
      <c r="B339" s="72">
        <v>52993</v>
      </c>
    </row>
    <row r="340" spans="2:2" x14ac:dyDescent="0.25">
      <c r="B340" s="72">
        <v>53021</v>
      </c>
    </row>
    <row r="341" spans="2:2" x14ac:dyDescent="0.25">
      <c r="B341" s="72">
        <v>53052</v>
      </c>
    </row>
    <row r="342" spans="2:2" x14ac:dyDescent="0.25">
      <c r="B342" s="72">
        <v>53082</v>
      </c>
    </row>
    <row r="343" spans="2:2" x14ac:dyDescent="0.25">
      <c r="B343" s="72">
        <v>53113</v>
      </c>
    </row>
    <row r="344" spans="2:2" x14ac:dyDescent="0.25">
      <c r="B344" s="72">
        <v>53143</v>
      </c>
    </row>
    <row r="345" spans="2:2" x14ac:dyDescent="0.25">
      <c r="B345" s="72">
        <v>53174</v>
      </c>
    </row>
    <row r="346" spans="2:2" x14ac:dyDescent="0.25">
      <c r="B346" s="72">
        <v>53205</v>
      </c>
    </row>
    <row r="347" spans="2:2" x14ac:dyDescent="0.25">
      <c r="B347" s="72">
        <v>53235</v>
      </c>
    </row>
    <row r="348" spans="2:2" x14ac:dyDescent="0.25">
      <c r="B348" s="72">
        <v>53266</v>
      </c>
    </row>
    <row r="349" spans="2:2" x14ac:dyDescent="0.25">
      <c r="B349" s="72">
        <v>53296</v>
      </c>
    </row>
    <row r="350" spans="2:2" x14ac:dyDescent="0.25">
      <c r="B350" s="72">
        <v>53327</v>
      </c>
    </row>
    <row r="351" spans="2:2" x14ac:dyDescent="0.25">
      <c r="B351" s="72">
        <v>53358</v>
      </c>
    </row>
    <row r="352" spans="2:2" x14ac:dyDescent="0.25">
      <c r="B352" s="72">
        <v>53386</v>
      </c>
    </row>
    <row r="353" spans="2:2" x14ac:dyDescent="0.25">
      <c r="B353" s="72">
        <v>53417</v>
      </c>
    </row>
    <row r="354" spans="2:2" x14ac:dyDescent="0.25">
      <c r="B354" s="72">
        <v>53447</v>
      </c>
    </row>
    <row r="355" spans="2:2" x14ac:dyDescent="0.25">
      <c r="B355" s="72">
        <v>53478</v>
      </c>
    </row>
    <row r="356" spans="2:2" x14ac:dyDescent="0.25">
      <c r="B356" s="72">
        <v>53508</v>
      </c>
    </row>
    <row r="357" spans="2:2" x14ac:dyDescent="0.25">
      <c r="B357" s="72">
        <v>53539</v>
      </c>
    </row>
    <row r="358" spans="2:2" x14ac:dyDescent="0.25">
      <c r="B358" s="72">
        <v>53570</v>
      </c>
    </row>
    <row r="359" spans="2:2" x14ac:dyDescent="0.25">
      <c r="B359" s="72">
        <v>53600</v>
      </c>
    </row>
    <row r="360" spans="2:2" x14ac:dyDescent="0.25">
      <c r="B360" s="72">
        <v>53631</v>
      </c>
    </row>
    <row r="361" spans="2:2" x14ac:dyDescent="0.25">
      <c r="B361" s="72">
        <v>53661</v>
      </c>
    </row>
    <row r="362" spans="2:2" x14ac:dyDescent="0.25">
      <c r="B362" s="72">
        <v>53692</v>
      </c>
    </row>
    <row r="363" spans="2:2" x14ac:dyDescent="0.25">
      <c r="B363" s="72">
        <v>53723</v>
      </c>
    </row>
    <row r="364" spans="2:2" x14ac:dyDescent="0.25">
      <c r="B364" s="72">
        <v>53751</v>
      </c>
    </row>
    <row r="365" spans="2:2" x14ac:dyDescent="0.25">
      <c r="B365" s="72">
        <v>53782</v>
      </c>
    </row>
    <row r="366" spans="2:2" x14ac:dyDescent="0.25">
      <c r="B366" s="72">
        <v>53812</v>
      </c>
    </row>
    <row r="367" spans="2:2" x14ac:dyDescent="0.25">
      <c r="B367" s="72">
        <v>53843</v>
      </c>
    </row>
    <row r="368" spans="2:2" x14ac:dyDescent="0.25">
      <c r="B368" s="72">
        <v>53873</v>
      </c>
    </row>
    <row r="369" spans="2:2" x14ac:dyDescent="0.25">
      <c r="B369" s="72">
        <v>53904</v>
      </c>
    </row>
    <row r="370" spans="2:2" x14ac:dyDescent="0.25">
      <c r="B370" s="72">
        <v>53935</v>
      </c>
    </row>
    <row r="371" spans="2:2" x14ac:dyDescent="0.25">
      <c r="B371" s="72">
        <v>53965</v>
      </c>
    </row>
    <row r="372" spans="2:2" x14ac:dyDescent="0.25">
      <c r="B372" s="72">
        <v>53996</v>
      </c>
    </row>
    <row r="373" spans="2:2" x14ac:dyDescent="0.25">
      <c r="B373" s="72">
        <v>54026</v>
      </c>
    </row>
    <row r="374" spans="2:2" x14ac:dyDescent="0.25">
      <c r="B374" s="72">
        <v>54057</v>
      </c>
    </row>
    <row r="375" spans="2:2" x14ac:dyDescent="0.25">
      <c r="B375" s="72">
        <v>54088</v>
      </c>
    </row>
    <row r="376" spans="2:2" x14ac:dyDescent="0.25">
      <c r="B376" s="72">
        <v>54117</v>
      </c>
    </row>
    <row r="377" spans="2:2" x14ac:dyDescent="0.25">
      <c r="B377" s="72">
        <v>54148</v>
      </c>
    </row>
    <row r="378" spans="2:2" x14ac:dyDescent="0.25">
      <c r="B378" s="72">
        <v>54178</v>
      </c>
    </row>
    <row r="379" spans="2:2" x14ac:dyDescent="0.25">
      <c r="B379" s="72">
        <v>54209</v>
      </c>
    </row>
    <row r="380" spans="2:2" x14ac:dyDescent="0.25">
      <c r="B380" s="72">
        <v>54239</v>
      </c>
    </row>
    <row r="381" spans="2:2" x14ac:dyDescent="0.25">
      <c r="B381" s="72">
        <v>54270</v>
      </c>
    </row>
    <row r="382" spans="2:2" x14ac:dyDescent="0.25">
      <c r="B382" s="72">
        <v>54301</v>
      </c>
    </row>
    <row r="383" spans="2:2" x14ac:dyDescent="0.25">
      <c r="B383" s="72">
        <v>54331</v>
      </c>
    </row>
    <row r="384" spans="2:2" x14ac:dyDescent="0.25">
      <c r="B384" s="72">
        <v>54362</v>
      </c>
    </row>
    <row r="385" spans="2:2" x14ac:dyDescent="0.25">
      <c r="B385" s="72">
        <v>54392</v>
      </c>
    </row>
    <row r="386" spans="2:2" x14ac:dyDescent="0.25">
      <c r="B386" s="72">
        <v>54423</v>
      </c>
    </row>
    <row r="387" spans="2:2" x14ac:dyDescent="0.25">
      <c r="B387" s="72">
        <v>54454</v>
      </c>
    </row>
    <row r="388" spans="2:2" x14ac:dyDescent="0.25">
      <c r="B388" s="72">
        <v>54482</v>
      </c>
    </row>
    <row r="389" spans="2:2" x14ac:dyDescent="0.25">
      <c r="B389" s="72">
        <v>54513</v>
      </c>
    </row>
    <row r="390" spans="2:2" x14ac:dyDescent="0.25">
      <c r="B390" s="72">
        <v>54543</v>
      </c>
    </row>
    <row r="391" spans="2:2" x14ac:dyDescent="0.25">
      <c r="B391" s="72">
        <v>54574</v>
      </c>
    </row>
    <row r="392" spans="2:2" x14ac:dyDescent="0.25">
      <c r="B392" s="72">
        <v>54604</v>
      </c>
    </row>
    <row r="393" spans="2:2" x14ac:dyDescent="0.25">
      <c r="B393" s="72">
        <v>54635</v>
      </c>
    </row>
    <row r="394" spans="2:2" x14ac:dyDescent="0.25">
      <c r="B394" s="72">
        <v>54666</v>
      </c>
    </row>
    <row r="395" spans="2:2" x14ac:dyDescent="0.25">
      <c r="B395" s="72">
        <v>54696</v>
      </c>
    </row>
    <row r="396" spans="2:2" x14ac:dyDescent="0.25">
      <c r="B396" s="72">
        <v>54727</v>
      </c>
    </row>
    <row r="397" spans="2:2" x14ac:dyDescent="0.25">
      <c r="B397" s="72">
        <v>54757</v>
      </c>
    </row>
    <row r="398" spans="2:2" x14ac:dyDescent="0.25">
      <c r="B398" s="72">
        <v>54788</v>
      </c>
    </row>
    <row r="399" spans="2:2" x14ac:dyDescent="0.25">
      <c r="B399" s="72">
        <v>54819</v>
      </c>
    </row>
    <row r="400" spans="2:2" x14ac:dyDescent="0.25">
      <c r="B400" s="72">
        <v>54847</v>
      </c>
    </row>
    <row r="401" spans="2:2" x14ac:dyDescent="0.25">
      <c r="B401" s="72">
        <v>54878</v>
      </c>
    </row>
    <row r="402" spans="2:2" x14ac:dyDescent="0.25">
      <c r="B402" s="72">
        <v>54908</v>
      </c>
    </row>
    <row r="403" spans="2:2" x14ac:dyDescent="0.25">
      <c r="B403" s="72">
        <v>54939</v>
      </c>
    </row>
    <row r="404" spans="2:2" x14ac:dyDescent="0.25">
      <c r="B404" s="72">
        <v>54969</v>
      </c>
    </row>
    <row r="405" spans="2:2" x14ac:dyDescent="0.25">
      <c r="B405" s="72">
        <v>55000</v>
      </c>
    </row>
    <row r="406" spans="2:2" x14ac:dyDescent="0.25">
      <c r="B406" s="72">
        <v>55031</v>
      </c>
    </row>
    <row r="407" spans="2:2" x14ac:dyDescent="0.25">
      <c r="B407" s="72">
        <v>55061</v>
      </c>
    </row>
    <row r="408" spans="2:2" x14ac:dyDescent="0.25">
      <c r="B408" s="72">
        <v>55092</v>
      </c>
    </row>
    <row r="409" spans="2:2" x14ac:dyDescent="0.25">
      <c r="B409" s="72">
        <v>55122</v>
      </c>
    </row>
    <row r="410" spans="2:2" x14ac:dyDescent="0.25">
      <c r="B410" s="72">
        <v>55153</v>
      </c>
    </row>
    <row r="411" spans="2:2" x14ac:dyDescent="0.25">
      <c r="B411" s="72">
        <v>55184</v>
      </c>
    </row>
    <row r="412" spans="2:2" x14ac:dyDescent="0.25">
      <c r="B412" s="72">
        <v>55212</v>
      </c>
    </row>
    <row r="413" spans="2:2" x14ac:dyDescent="0.25">
      <c r="B413" s="72">
        <v>55243</v>
      </c>
    </row>
    <row r="414" spans="2:2" x14ac:dyDescent="0.25">
      <c r="B414" s="72">
        <v>55273</v>
      </c>
    </row>
    <row r="415" spans="2:2" x14ac:dyDescent="0.25">
      <c r="B415" s="72">
        <v>55304</v>
      </c>
    </row>
    <row r="416" spans="2:2" x14ac:dyDescent="0.25">
      <c r="B416" s="72">
        <v>55334</v>
      </c>
    </row>
    <row r="417" spans="2:2" x14ac:dyDescent="0.25">
      <c r="B417" s="72">
        <v>55365</v>
      </c>
    </row>
    <row r="418" spans="2:2" x14ac:dyDescent="0.25">
      <c r="B418" s="72">
        <v>55396</v>
      </c>
    </row>
    <row r="419" spans="2:2" x14ac:dyDescent="0.25">
      <c r="B419" s="72">
        <v>55426</v>
      </c>
    </row>
    <row r="420" spans="2:2" x14ac:dyDescent="0.25">
      <c r="B420" s="72">
        <v>55457</v>
      </c>
    </row>
    <row r="421" spans="2:2" x14ac:dyDescent="0.25">
      <c r="B421" s="72">
        <v>55487</v>
      </c>
    </row>
    <row r="422" spans="2:2" x14ac:dyDescent="0.25">
      <c r="B422" s="72">
        <v>55518</v>
      </c>
    </row>
    <row r="423" spans="2:2" x14ac:dyDescent="0.25">
      <c r="B423" s="72">
        <v>55549</v>
      </c>
    </row>
    <row r="424" spans="2:2" x14ac:dyDescent="0.25">
      <c r="B424" s="72">
        <v>55578</v>
      </c>
    </row>
    <row r="425" spans="2:2" x14ac:dyDescent="0.25">
      <c r="B425" s="72">
        <v>55609</v>
      </c>
    </row>
    <row r="426" spans="2:2" x14ac:dyDescent="0.25">
      <c r="B426" s="72">
        <v>55639</v>
      </c>
    </row>
    <row r="427" spans="2:2" x14ac:dyDescent="0.25">
      <c r="B427" s="72">
        <v>55670</v>
      </c>
    </row>
    <row r="428" spans="2:2" x14ac:dyDescent="0.25">
      <c r="B428" s="72">
        <v>55700</v>
      </c>
    </row>
    <row r="429" spans="2:2" x14ac:dyDescent="0.25">
      <c r="B429" s="72">
        <v>55731</v>
      </c>
    </row>
    <row r="430" spans="2:2" x14ac:dyDescent="0.25">
      <c r="B430" s="72">
        <v>55762</v>
      </c>
    </row>
    <row r="431" spans="2:2" x14ac:dyDescent="0.25">
      <c r="B431" s="72">
        <v>55792</v>
      </c>
    </row>
    <row r="432" spans="2:2" x14ac:dyDescent="0.25">
      <c r="B432" s="72">
        <v>55823</v>
      </c>
    </row>
    <row r="433" spans="2:2" x14ac:dyDescent="0.25">
      <c r="B433" s="72">
        <v>55853</v>
      </c>
    </row>
    <row r="434" spans="2:2" x14ac:dyDescent="0.25">
      <c r="B434" s="72">
        <v>55884</v>
      </c>
    </row>
    <row r="435" spans="2:2" x14ac:dyDescent="0.25">
      <c r="B435" s="72">
        <v>55915</v>
      </c>
    </row>
    <row r="436" spans="2:2" x14ac:dyDescent="0.25">
      <c r="B436" s="72">
        <v>55943</v>
      </c>
    </row>
    <row r="437" spans="2:2" x14ac:dyDescent="0.25">
      <c r="B437" s="72">
        <v>55974</v>
      </c>
    </row>
    <row r="438" spans="2:2" x14ac:dyDescent="0.25">
      <c r="B438" s="72">
        <v>56004</v>
      </c>
    </row>
    <row r="439" spans="2:2" x14ac:dyDescent="0.25">
      <c r="B439" s="72">
        <v>56035</v>
      </c>
    </row>
    <row r="440" spans="2:2" x14ac:dyDescent="0.25">
      <c r="B440" s="72">
        <v>56065</v>
      </c>
    </row>
    <row r="441" spans="2:2" x14ac:dyDescent="0.25">
      <c r="B441" s="72">
        <v>56096</v>
      </c>
    </row>
    <row r="442" spans="2:2" x14ac:dyDescent="0.25">
      <c r="B442" s="72">
        <v>56127</v>
      </c>
    </row>
    <row r="443" spans="2:2" x14ac:dyDescent="0.25">
      <c r="B443" s="72">
        <v>56157</v>
      </c>
    </row>
    <row r="444" spans="2:2" x14ac:dyDescent="0.25">
      <c r="B444" s="72">
        <v>56188</v>
      </c>
    </row>
    <row r="445" spans="2:2" x14ac:dyDescent="0.25">
      <c r="B445" s="72">
        <v>56218</v>
      </c>
    </row>
    <row r="446" spans="2:2" x14ac:dyDescent="0.25">
      <c r="B446" s="72">
        <v>56249</v>
      </c>
    </row>
    <row r="447" spans="2:2" x14ac:dyDescent="0.25">
      <c r="B447" s="72">
        <v>56280</v>
      </c>
    </row>
    <row r="448" spans="2:2" x14ac:dyDescent="0.25">
      <c r="B448" s="72">
        <v>56308</v>
      </c>
    </row>
    <row r="449" spans="2:2" x14ac:dyDescent="0.25">
      <c r="B449" s="72">
        <v>56339</v>
      </c>
    </row>
    <row r="450" spans="2:2" x14ac:dyDescent="0.25">
      <c r="B450" s="72">
        <v>56369</v>
      </c>
    </row>
    <row r="451" spans="2:2" x14ac:dyDescent="0.25">
      <c r="B451" s="72">
        <v>56400</v>
      </c>
    </row>
    <row r="452" spans="2:2" x14ac:dyDescent="0.25">
      <c r="B452" s="72">
        <v>56430</v>
      </c>
    </row>
    <row r="453" spans="2:2" x14ac:dyDescent="0.25">
      <c r="B453" s="72">
        <v>56461</v>
      </c>
    </row>
    <row r="454" spans="2:2" x14ac:dyDescent="0.25">
      <c r="B454" s="72">
        <v>56492</v>
      </c>
    </row>
    <row r="455" spans="2:2" x14ac:dyDescent="0.25">
      <c r="B455" s="72">
        <v>56522</v>
      </c>
    </row>
    <row r="456" spans="2:2" x14ac:dyDescent="0.25">
      <c r="B456" s="72">
        <v>56553</v>
      </c>
    </row>
    <row r="457" spans="2:2" x14ac:dyDescent="0.25">
      <c r="B457" s="72">
        <v>56583</v>
      </c>
    </row>
    <row r="458" spans="2:2" x14ac:dyDescent="0.25">
      <c r="B458" s="72">
        <v>56614</v>
      </c>
    </row>
    <row r="459" spans="2:2" x14ac:dyDescent="0.25">
      <c r="B459" s="72">
        <v>56645</v>
      </c>
    </row>
    <row r="460" spans="2:2" x14ac:dyDescent="0.25">
      <c r="B460" s="72">
        <v>56673</v>
      </c>
    </row>
    <row r="461" spans="2:2" x14ac:dyDescent="0.25">
      <c r="B461" s="72">
        <v>56704</v>
      </c>
    </row>
    <row r="462" spans="2:2" x14ac:dyDescent="0.25">
      <c r="B462" s="72">
        <v>56734</v>
      </c>
    </row>
    <row r="463" spans="2:2" x14ac:dyDescent="0.25">
      <c r="B463" s="72">
        <v>56765</v>
      </c>
    </row>
    <row r="464" spans="2:2" x14ac:dyDescent="0.25">
      <c r="B464" s="72">
        <v>56795</v>
      </c>
    </row>
    <row r="465" spans="2:2" x14ac:dyDescent="0.25">
      <c r="B465" s="72">
        <v>56826</v>
      </c>
    </row>
    <row r="466" spans="2:2" x14ac:dyDescent="0.25">
      <c r="B466" s="72">
        <v>56857</v>
      </c>
    </row>
    <row r="467" spans="2:2" x14ac:dyDescent="0.25">
      <c r="B467" s="72">
        <v>56887</v>
      </c>
    </row>
    <row r="468" spans="2:2" x14ac:dyDescent="0.25">
      <c r="B468" s="72">
        <v>56918</v>
      </c>
    </row>
    <row r="469" spans="2:2" x14ac:dyDescent="0.25">
      <c r="B469" s="72">
        <v>56948</v>
      </c>
    </row>
    <row r="470" spans="2:2" x14ac:dyDescent="0.25">
      <c r="B470" s="72">
        <v>56979</v>
      </c>
    </row>
    <row r="471" spans="2:2" x14ac:dyDescent="0.25">
      <c r="B471" s="72">
        <v>57010</v>
      </c>
    </row>
    <row r="472" spans="2:2" x14ac:dyDescent="0.25">
      <c r="B472" s="72">
        <v>57039</v>
      </c>
    </row>
    <row r="473" spans="2:2" x14ac:dyDescent="0.25">
      <c r="B473" s="72">
        <v>57070</v>
      </c>
    </row>
    <row r="474" spans="2:2" x14ac:dyDescent="0.25">
      <c r="B474" s="72">
        <v>57100</v>
      </c>
    </row>
    <row r="475" spans="2:2" x14ac:dyDescent="0.25">
      <c r="B475" s="72">
        <v>57131</v>
      </c>
    </row>
    <row r="476" spans="2:2" x14ac:dyDescent="0.25">
      <c r="B476" s="72">
        <v>57161</v>
      </c>
    </row>
    <row r="477" spans="2:2" x14ac:dyDescent="0.25">
      <c r="B477" s="72">
        <v>57192</v>
      </c>
    </row>
    <row r="478" spans="2:2" x14ac:dyDescent="0.25">
      <c r="B478" s="72">
        <v>57223</v>
      </c>
    </row>
    <row r="479" spans="2:2" x14ac:dyDescent="0.25">
      <c r="B479" s="72">
        <v>57253</v>
      </c>
    </row>
    <row r="480" spans="2:2" x14ac:dyDescent="0.25">
      <c r="B480" s="72">
        <v>57284</v>
      </c>
    </row>
    <row r="481" spans="2:2" x14ac:dyDescent="0.25">
      <c r="B481" s="72">
        <v>57314</v>
      </c>
    </row>
    <row r="482" spans="2:2" x14ac:dyDescent="0.25">
      <c r="B482" s="72">
        <v>57345</v>
      </c>
    </row>
    <row r="483" spans="2:2" x14ac:dyDescent="0.25">
      <c r="B483" s="72">
        <v>57376</v>
      </c>
    </row>
    <row r="484" spans="2:2" x14ac:dyDescent="0.25">
      <c r="B484" s="72">
        <v>57404</v>
      </c>
    </row>
    <row r="485" spans="2:2" x14ac:dyDescent="0.25">
      <c r="B485" s="72">
        <v>57435</v>
      </c>
    </row>
    <row r="486" spans="2:2" x14ac:dyDescent="0.25">
      <c r="B486" s="72">
        <v>57465</v>
      </c>
    </row>
    <row r="487" spans="2:2" x14ac:dyDescent="0.25">
      <c r="B487" s="72">
        <v>57496</v>
      </c>
    </row>
    <row r="488" spans="2:2" x14ac:dyDescent="0.25">
      <c r="B488" s="72">
        <v>57526</v>
      </c>
    </row>
    <row r="489" spans="2:2" x14ac:dyDescent="0.25">
      <c r="B489" s="72">
        <v>57557</v>
      </c>
    </row>
    <row r="490" spans="2:2" x14ac:dyDescent="0.25">
      <c r="B490" s="72">
        <v>57588</v>
      </c>
    </row>
    <row r="491" spans="2:2" x14ac:dyDescent="0.25">
      <c r="B491" s="72">
        <v>57618</v>
      </c>
    </row>
    <row r="492" spans="2:2" x14ac:dyDescent="0.25">
      <c r="B492" s="72">
        <v>57649</v>
      </c>
    </row>
    <row r="493" spans="2:2" x14ac:dyDescent="0.25">
      <c r="B493" s="72">
        <v>57679</v>
      </c>
    </row>
    <row r="494" spans="2:2" x14ac:dyDescent="0.25">
      <c r="B494" s="72">
        <v>57710</v>
      </c>
    </row>
    <row r="495" spans="2:2" x14ac:dyDescent="0.25">
      <c r="B495" s="72">
        <v>57741</v>
      </c>
    </row>
    <row r="496" spans="2:2" x14ac:dyDescent="0.25">
      <c r="B496" s="72">
        <v>57769</v>
      </c>
    </row>
    <row r="497" spans="2:2" x14ac:dyDescent="0.25">
      <c r="B497" s="72">
        <v>57800</v>
      </c>
    </row>
    <row r="498" spans="2:2" x14ac:dyDescent="0.25">
      <c r="B498" s="72">
        <v>57830</v>
      </c>
    </row>
    <row r="499" spans="2:2" x14ac:dyDescent="0.25">
      <c r="B499" s="72">
        <v>57861</v>
      </c>
    </row>
    <row r="500" spans="2:2" x14ac:dyDescent="0.25">
      <c r="B500" s="72">
        <v>57891</v>
      </c>
    </row>
    <row r="501" spans="2:2" x14ac:dyDescent="0.25">
      <c r="B501" s="72">
        <v>57922</v>
      </c>
    </row>
    <row r="502" spans="2:2" x14ac:dyDescent="0.25">
      <c r="B502" s="72">
        <v>57953</v>
      </c>
    </row>
    <row r="503" spans="2:2" x14ac:dyDescent="0.25">
      <c r="B503" s="72">
        <v>57983</v>
      </c>
    </row>
    <row r="504" spans="2:2" x14ac:dyDescent="0.25">
      <c r="B504" s="72">
        <v>58014</v>
      </c>
    </row>
    <row r="505" spans="2:2" x14ac:dyDescent="0.25">
      <c r="B505" s="72">
        <v>58044</v>
      </c>
    </row>
    <row r="506" spans="2:2" x14ac:dyDescent="0.25">
      <c r="B506" s="72">
        <v>58075</v>
      </c>
    </row>
    <row r="507" spans="2:2" x14ac:dyDescent="0.25">
      <c r="B507" s="72">
        <v>58106</v>
      </c>
    </row>
    <row r="508" spans="2:2" x14ac:dyDescent="0.25">
      <c r="B508" s="72">
        <v>58134</v>
      </c>
    </row>
    <row r="509" spans="2:2" x14ac:dyDescent="0.25">
      <c r="B509" s="72">
        <v>58165</v>
      </c>
    </row>
    <row r="510" spans="2:2" x14ac:dyDescent="0.25">
      <c r="B510" s="72">
        <v>58195</v>
      </c>
    </row>
    <row r="511" spans="2:2" x14ac:dyDescent="0.25">
      <c r="B511" s="72">
        <v>58226</v>
      </c>
    </row>
    <row r="512" spans="2:2" x14ac:dyDescent="0.25">
      <c r="B512" s="72">
        <v>58256</v>
      </c>
    </row>
    <row r="513" spans="2:2" x14ac:dyDescent="0.25">
      <c r="B513" s="72">
        <v>58287</v>
      </c>
    </row>
    <row r="514" spans="2:2" x14ac:dyDescent="0.25">
      <c r="B514" s="72">
        <v>58318</v>
      </c>
    </row>
    <row r="515" spans="2:2" x14ac:dyDescent="0.25">
      <c r="B515" s="72">
        <v>58348</v>
      </c>
    </row>
    <row r="516" spans="2:2" x14ac:dyDescent="0.25">
      <c r="B516" s="72">
        <v>58379</v>
      </c>
    </row>
    <row r="517" spans="2:2" x14ac:dyDescent="0.25">
      <c r="B517" s="72">
        <v>58409</v>
      </c>
    </row>
    <row r="518" spans="2:2" x14ac:dyDescent="0.25">
      <c r="B518" s="72">
        <v>58440</v>
      </c>
    </row>
    <row r="519" spans="2:2" x14ac:dyDescent="0.25">
      <c r="B519" s="72">
        <v>58471</v>
      </c>
    </row>
    <row r="520" spans="2:2" x14ac:dyDescent="0.25">
      <c r="B520" s="72">
        <v>58500</v>
      </c>
    </row>
    <row r="521" spans="2:2" x14ac:dyDescent="0.25">
      <c r="B521" s="72">
        <v>58531</v>
      </c>
    </row>
    <row r="522" spans="2:2" x14ac:dyDescent="0.25">
      <c r="B522" s="72">
        <v>58561</v>
      </c>
    </row>
    <row r="523" spans="2:2" x14ac:dyDescent="0.25">
      <c r="B523" s="72">
        <v>58592</v>
      </c>
    </row>
    <row r="524" spans="2:2" x14ac:dyDescent="0.25">
      <c r="B524" s="72">
        <v>58622</v>
      </c>
    </row>
    <row r="525" spans="2:2" x14ac:dyDescent="0.25">
      <c r="B525" s="72">
        <v>58653</v>
      </c>
    </row>
    <row r="526" spans="2:2" x14ac:dyDescent="0.25">
      <c r="B526" s="72">
        <v>58684</v>
      </c>
    </row>
    <row r="527" spans="2:2" x14ac:dyDescent="0.25">
      <c r="B527" s="72">
        <v>58714</v>
      </c>
    </row>
    <row r="528" spans="2:2" x14ac:dyDescent="0.25">
      <c r="B528" s="72">
        <v>58745</v>
      </c>
    </row>
    <row r="529" spans="2:2" x14ac:dyDescent="0.25">
      <c r="B529" s="72">
        <v>58775</v>
      </c>
    </row>
    <row r="530" spans="2:2" x14ac:dyDescent="0.25">
      <c r="B530" s="72">
        <v>58806</v>
      </c>
    </row>
    <row r="531" spans="2:2" x14ac:dyDescent="0.25">
      <c r="B531" s="72">
        <v>58837</v>
      </c>
    </row>
    <row r="532" spans="2:2" x14ac:dyDescent="0.25">
      <c r="B532" s="72">
        <v>58865</v>
      </c>
    </row>
    <row r="533" spans="2:2" x14ac:dyDescent="0.25">
      <c r="B533" s="72">
        <v>58896</v>
      </c>
    </row>
    <row r="534" spans="2:2" x14ac:dyDescent="0.25">
      <c r="B534" s="72">
        <v>58926</v>
      </c>
    </row>
    <row r="535" spans="2:2" x14ac:dyDescent="0.25">
      <c r="B535" s="72">
        <v>58957</v>
      </c>
    </row>
    <row r="536" spans="2:2" x14ac:dyDescent="0.25">
      <c r="B536" s="72">
        <v>58987</v>
      </c>
    </row>
    <row r="537" spans="2:2" x14ac:dyDescent="0.25">
      <c r="B537" s="72">
        <v>59018</v>
      </c>
    </row>
    <row r="538" spans="2:2" x14ac:dyDescent="0.25">
      <c r="B538" s="72">
        <v>59049</v>
      </c>
    </row>
    <row r="539" spans="2:2" x14ac:dyDescent="0.25">
      <c r="B539" s="72">
        <v>59079</v>
      </c>
    </row>
    <row r="540" spans="2:2" x14ac:dyDescent="0.25">
      <c r="B540" s="72">
        <v>59110</v>
      </c>
    </row>
    <row r="541" spans="2:2" x14ac:dyDescent="0.25">
      <c r="B541" s="72">
        <v>59140</v>
      </c>
    </row>
    <row r="542" spans="2:2" x14ac:dyDescent="0.25">
      <c r="B542" s="72">
        <v>59171</v>
      </c>
    </row>
    <row r="543" spans="2:2" x14ac:dyDescent="0.25">
      <c r="B543" s="72">
        <v>59202</v>
      </c>
    </row>
    <row r="544" spans="2:2" x14ac:dyDescent="0.25">
      <c r="B544" s="72">
        <v>59230</v>
      </c>
    </row>
    <row r="545" spans="2:2" x14ac:dyDescent="0.25">
      <c r="B545" s="72">
        <v>59261</v>
      </c>
    </row>
    <row r="546" spans="2:2" x14ac:dyDescent="0.25">
      <c r="B546" s="72">
        <v>59291</v>
      </c>
    </row>
    <row r="547" spans="2:2" x14ac:dyDescent="0.25">
      <c r="B547" s="72">
        <v>59322</v>
      </c>
    </row>
    <row r="548" spans="2:2" x14ac:dyDescent="0.25">
      <c r="B548" s="72">
        <v>59352</v>
      </c>
    </row>
    <row r="549" spans="2:2" x14ac:dyDescent="0.25">
      <c r="B549" s="72">
        <v>59383</v>
      </c>
    </row>
    <row r="550" spans="2:2" x14ac:dyDescent="0.25">
      <c r="B550" s="72">
        <v>59414</v>
      </c>
    </row>
    <row r="551" spans="2:2" x14ac:dyDescent="0.25">
      <c r="B551" s="72">
        <v>59444</v>
      </c>
    </row>
    <row r="552" spans="2:2" x14ac:dyDescent="0.25">
      <c r="B552" s="72">
        <v>59475</v>
      </c>
    </row>
    <row r="553" spans="2:2" x14ac:dyDescent="0.25">
      <c r="B553" s="72">
        <v>59505</v>
      </c>
    </row>
    <row r="554" spans="2:2" x14ac:dyDescent="0.25">
      <c r="B554" s="72">
        <v>59536</v>
      </c>
    </row>
    <row r="555" spans="2:2" x14ac:dyDescent="0.25">
      <c r="B555" s="72">
        <v>59567</v>
      </c>
    </row>
    <row r="556" spans="2:2" x14ac:dyDescent="0.25">
      <c r="B556" s="72">
        <v>59595</v>
      </c>
    </row>
    <row r="557" spans="2:2" x14ac:dyDescent="0.25">
      <c r="B557" s="72">
        <v>59626</v>
      </c>
    </row>
    <row r="558" spans="2:2" x14ac:dyDescent="0.25">
      <c r="B558" s="72">
        <v>59656</v>
      </c>
    </row>
    <row r="559" spans="2:2" x14ac:dyDescent="0.25">
      <c r="B559" s="72">
        <v>59687</v>
      </c>
    </row>
    <row r="560" spans="2:2" x14ac:dyDescent="0.25">
      <c r="B560" s="72">
        <v>59717</v>
      </c>
    </row>
    <row r="561" spans="2:2" x14ac:dyDescent="0.25">
      <c r="B561" s="72">
        <v>59748</v>
      </c>
    </row>
    <row r="562" spans="2:2" x14ac:dyDescent="0.25">
      <c r="B562" s="72">
        <v>59779</v>
      </c>
    </row>
    <row r="563" spans="2:2" x14ac:dyDescent="0.25">
      <c r="B563" s="72">
        <v>59809</v>
      </c>
    </row>
    <row r="564" spans="2:2" x14ac:dyDescent="0.25">
      <c r="B564" s="72">
        <v>59840</v>
      </c>
    </row>
    <row r="565" spans="2:2" x14ac:dyDescent="0.25">
      <c r="B565" s="72">
        <v>59870</v>
      </c>
    </row>
    <row r="566" spans="2:2" x14ac:dyDescent="0.25">
      <c r="B566" s="72">
        <v>59901</v>
      </c>
    </row>
    <row r="567" spans="2:2" x14ac:dyDescent="0.25">
      <c r="B567" s="72">
        <v>59932</v>
      </c>
    </row>
    <row r="568" spans="2:2" x14ac:dyDescent="0.25">
      <c r="B568" s="72">
        <v>59961</v>
      </c>
    </row>
    <row r="569" spans="2:2" x14ac:dyDescent="0.25">
      <c r="B569" s="72">
        <v>59992</v>
      </c>
    </row>
    <row r="570" spans="2:2" x14ac:dyDescent="0.25">
      <c r="B570" s="72">
        <v>60022</v>
      </c>
    </row>
    <row r="571" spans="2:2" x14ac:dyDescent="0.25">
      <c r="B571" s="72">
        <v>60053</v>
      </c>
    </row>
    <row r="572" spans="2:2" x14ac:dyDescent="0.25">
      <c r="B572" s="72">
        <v>60083</v>
      </c>
    </row>
    <row r="573" spans="2:2" x14ac:dyDescent="0.25">
      <c r="B573" s="72">
        <v>60114</v>
      </c>
    </row>
    <row r="574" spans="2:2" x14ac:dyDescent="0.25">
      <c r="B574" s="72">
        <v>60145</v>
      </c>
    </row>
    <row r="575" spans="2:2" x14ac:dyDescent="0.25">
      <c r="B575" s="72">
        <v>60175</v>
      </c>
    </row>
    <row r="576" spans="2:2" x14ac:dyDescent="0.25">
      <c r="B576" s="72">
        <v>60206</v>
      </c>
    </row>
    <row r="577" spans="2:2" x14ac:dyDescent="0.25">
      <c r="B577" s="72">
        <v>60236</v>
      </c>
    </row>
    <row r="578" spans="2:2" x14ac:dyDescent="0.25">
      <c r="B578" s="72">
        <v>60267</v>
      </c>
    </row>
    <row r="579" spans="2:2" x14ac:dyDescent="0.25">
      <c r="B579" s="72">
        <v>60298</v>
      </c>
    </row>
    <row r="580" spans="2:2" x14ac:dyDescent="0.25">
      <c r="B580" s="72">
        <v>60326</v>
      </c>
    </row>
    <row r="581" spans="2:2" x14ac:dyDescent="0.25">
      <c r="B581" s="72">
        <v>60357</v>
      </c>
    </row>
    <row r="582" spans="2:2" x14ac:dyDescent="0.25">
      <c r="B582" s="72">
        <v>60387</v>
      </c>
    </row>
    <row r="583" spans="2:2" x14ac:dyDescent="0.25">
      <c r="B583" s="72">
        <v>60418</v>
      </c>
    </row>
    <row r="584" spans="2:2" x14ac:dyDescent="0.25">
      <c r="B584" s="72">
        <v>60448</v>
      </c>
    </row>
    <row r="585" spans="2:2" x14ac:dyDescent="0.25">
      <c r="B585" s="72">
        <v>60479</v>
      </c>
    </row>
    <row r="586" spans="2:2" x14ac:dyDescent="0.25">
      <c r="B586" s="72">
        <v>60510</v>
      </c>
    </row>
    <row r="587" spans="2:2" x14ac:dyDescent="0.25">
      <c r="B587" s="72">
        <v>60540</v>
      </c>
    </row>
    <row r="588" spans="2:2" x14ac:dyDescent="0.25">
      <c r="B588" s="72">
        <v>60571</v>
      </c>
    </row>
    <row r="589" spans="2:2" x14ac:dyDescent="0.25">
      <c r="B589" s="72">
        <v>60601</v>
      </c>
    </row>
    <row r="590" spans="2:2" x14ac:dyDescent="0.25">
      <c r="B590" s="72">
        <v>60632</v>
      </c>
    </row>
    <row r="591" spans="2:2" x14ac:dyDescent="0.25">
      <c r="B591" s="72">
        <v>60663</v>
      </c>
    </row>
    <row r="592" spans="2:2" x14ac:dyDescent="0.25">
      <c r="B592" s="72">
        <v>60691</v>
      </c>
    </row>
    <row r="593" spans="2:2" x14ac:dyDescent="0.25">
      <c r="B593" s="72">
        <v>60722</v>
      </c>
    </row>
    <row r="594" spans="2:2" x14ac:dyDescent="0.25">
      <c r="B594" s="72">
        <v>60752</v>
      </c>
    </row>
    <row r="595" spans="2:2" x14ac:dyDescent="0.25">
      <c r="B595" s="72">
        <v>60783</v>
      </c>
    </row>
    <row r="596" spans="2:2" x14ac:dyDescent="0.25">
      <c r="B596" s="72">
        <v>60813</v>
      </c>
    </row>
    <row r="597" spans="2:2" x14ac:dyDescent="0.25">
      <c r="B597" s="72">
        <v>60844</v>
      </c>
    </row>
    <row r="598" spans="2:2" x14ac:dyDescent="0.25">
      <c r="B598" s="72">
        <v>60875</v>
      </c>
    </row>
    <row r="599" spans="2:2" x14ac:dyDescent="0.25">
      <c r="B599" s="72">
        <v>60905</v>
      </c>
    </row>
    <row r="600" spans="2:2" x14ac:dyDescent="0.25">
      <c r="B600" s="72">
        <v>60936</v>
      </c>
    </row>
    <row r="601" spans="2:2" x14ac:dyDescent="0.25">
      <c r="B601" s="72">
        <v>60966</v>
      </c>
    </row>
    <row r="602" spans="2:2" x14ac:dyDescent="0.25">
      <c r="B602" s="72">
        <v>60997</v>
      </c>
    </row>
    <row r="603" spans="2:2" x14ac:dyDescent="0.25">
      <c r="B603" s="72">
        <v>61028</v>
      </c>
    </row>
    <row r="604" spans="2:2" x14ac:dyDescent="0.25">
      <c r="B604" s="72">
        <v>61056</v>
      </c>
    </row>
    <row r="605" spans="2:2" x14ac:dyDescent="0.25">
      <c r="B605" s="72">
        <v>61087</v>
      </c>
    </row>
    <row r="606" spans="2:2" x14ac:dyDescent="0.25">
      <c r="B606" s="72">
        <v>61117</v>
      </c>
    </row>
    <row r="607" spans="2:2" x14ac:dyDescent="0.25">
      <c r="B607" s="72">
        <v>61148</v>
      </c>
    </row>
    <row r="608" spans="2:2" x14ac:dyDescent="0.25">
      <c r="B608" s="72">
        <v>61178</v>
      </c>
    </row>
    <row r="609" spans="2:2" x14ac:dyDescent="0.25">
      <c r="B609" s="72">
        <v>61209</v>
      </c>
    </row>
    <row r="610" spans="2:2" x14ac:dyDescent="0.25">
      <c r="B610" s="72">
        <v>61240</v>
      </c>
    </row>
    <row r="611" spans="2:2" x14ac:dyDescent="0.25">
      <c r="B611" s="72">
        <v>61270</v>
      </c>
    </row>
    <row r="612" spans="2:2" x14ac:dyDescent="0.25">
      <c r="B612" s="72">
        <v>61301</v>
      </c>
    </row>
    <row r="613" spans="2:2" x14ac:dyDescent="0.25">
      <c r="B613" s="72">
        <v>61331</v>
      </c>
    </row>
    <row r="614" spans="2:2" x14ac:dyDescent="0.25">
      <c r="B614" s="72">
        <v>61362</v>
      </c>
    </row>
    <row r="615" spans="2:2" x14ac:dyDescent="0.25">
      <c r="B615" s="72">
        <v>61393</v>
      </c>
    </row>
    <row r="616" spans="2:2" x14ac:dyDescent="0.25">
      <c r="B616" s="72">
        <v>61422</v>
      </c>
    </row>
    <row r="617" spans="2:2" x14ac:dyDescent="0.25">
      <c r="B617" s="72">
        <v>61453</v>
      </c>
    </row>
    <row r="618" spans="2:2" x14ac:dyDescent="0.25">
      <c r="B618" s="72">
        <v>61483</v>
      </c>
    </row>
    <row r="619" spans="2:2" x14ac:dyDescent="0.25">
      <c r="B619" s="72">
        <v>61514</v>
      </c>
    </row>
    <row r="620" spans="2:2" x14ac:dyDescent="0.25">
      <c r="B620" s="72">
        <v>61544</v>
      </c>
    </row>
    <row r="621" spans="2:2" x14ac:dyDescent="0.25">
      <c r="B621" s="72">
        <v>61575</v>
      </c>
    </row>
    <row r="622" spans="2:2" x14ac:dyDescent="0.25">
      <c r="B622" s="72">
        <v>61606</v>
      </c>
    </row>
    <row r="623" spans="2:2" x14ac:dyDescent="0.25">
      <c r="B623" s="72">
        <v>61636</v>
      </c>
    </row>
    <row r="624" spans="2:2" x14ac:dyDescent="0.25">
      <c r="B624" s="72">
        <v>61667</v>
      </c>
    </row>
    <row r="625" spans="2:2" x14ac:dyDescent="0.25">
      <c r="B625" s="72">
        <v>61697</v>
      </c>
    </row>
    <row r="626" spans="2:2" x14ac:dyDescent="0.25">
      <c r="B626" s="72">
        <v>61728</v>
      </c>
    </row>
    <row r="627" spans="2:2" x14ac:dyDescent="0.25">
      <c r="B627" s="72">
        <v>61759</v>
      </c>
    </row>
    <row r="628" spans="2:2" x14ac:dyDescent="0.25">
      <c r="B628" s="72">
        <v>61787</v>
      </c>
    </row>
    <row r="629" spans="2:2" x14ac:dyDescent="0.25">
      <c r="B629" s="72">
        <v>61818</v>
      </c>
    </row>
    <row r="630" spans="2:2" x14ac:dyDescent="0.25">
      <c r="B630" s="72">
        <v>61848</v>
      </c>
    </row>
    <row r="631" spans="2:2" x14ac:dyDescent="0.25">
      <c r="B631" s="72">
        <v>61879</v>
      </c>
    </row>
    <row r="632" spans="2:2" x14ac:dyDescent="0.25">
      <c r="B632" s="72">
        <v>61909</v>
      </c>
    </row>
    <row r="633" spans="2:2" x14ac:dyDescent="0.25">
      <c r="B633" s="72">
        <v>61940</v>
      </c>
    </row>
    <row r="634" spans="2:2" x14ac:dyDescent="0.25">
      <c r="B634" s="72">
        <v>61971</v>
      </c>
    </row>
    <row r="635" spans="2:2" x14ac:dyDescent="0.25">
      <c r="B635" s="72">
        <v>62001</v>
      </c>
    </row>
    <row r="636" spans="2:2" x14ac:dyDescent="0.25">
      <c r="B636" s="72">
        <v>62032</v>
      </c>
    </row>
    <row r="637" spans="2:2" x14ac:dyDescent="0.25">
      <c r="B637" s="72">
        <v>62062</v>
      </c>
    </row>
    <row r="638" spans="2:2" x14ac:dyDescent="0.25">
      <c r="B638" s="72">
        <v>62093</v>
      </c>
    </row>
    <row r="639" spans="2:2" x14ac:dyDescent="0.25">
      <c r="B639" s="72">
        <v>62124</v>
      </c>
    </row>
    <row r="640" spans="2:2" x14ac:dyDescent="0.25">
      <c r="B640" s="72">
        <v>62152</v>
      </c>
    </row>
    <row r="641" spans="2:2" x14ac:dyDescent="0.25">
      <c r="B641" s="72">
        <v>62183</v>
      </c>
    </row>
    <row r="642" spans="2:2" x14ac:dyDescent="0.25">
      <c r="B642" s="72">
        <v>62213</v>
      </c>
    </row>
    <row r="643" spans="2:2" x14ac:dyDescent="0.25">
      <c r="B643" s="72">
        <v>62244</v>
      </c>
    </row>
    <row r="644" spans="2:2" x14ac:dyDescent="0.25">
      <c r="B644" s="72">
        <v>62274</v>
      </c>
    </row>
    <row r="645" spans="2:2" x14ac:dyDescent="0.25">
      <c r="B645" s="72">
        <v>62305</v>
      </c>
    </row>
    <row r="646" spans="2:2" x14ac:dyDescent="0.25">
      <c r="B646" s="72">
        <v>62336</v>
      </c>
    </row>
    <row r="647" spans="2:2" x14ac:dyDescent="0.25">
      <c r="B647" s="72">
        <v>62366</v>
      </c>
    </row>
    <row r="648" spans="2:2" x14ac:dyDescent="0.25">
      <c r="B648" s="72">
        <v>62397</v>
      </c>
    </row>
    <row r="649" spans="2:2" x14ac:dyDescent="0.25">
      <c r="B649" s="72">
        <v>62427</v>
      </c>
    </row>
    <row r="650" spans="2:2" x14ac:dyDescent="0.25">
      <c r="B650" s="72">
        <v>62458</v>
      </c>
    </row>
    <row r="651" spans="2:2" x14ac:dyDescent="0.25">
      <c r="B651" s="72">
        <v>62489</v>
      </c>
    </row>
    <row r="652" spans="2:2" x14ac:dyDescent="0.25">
      <c r="B652" s="72">
        <v>62517</v>
      </c>
    </row>
    <row r="653" spans="2:2" x14ac:dyDescent="0.25">
      <c r="B653" s="72">
        <v>62548</v>
      </c>
    </row>
    <row r="654" spans="2:2" x14ac:dyDescent="0.25">
      <c r="B654" s="72">
        <v>62578</v>
      </c>
    </row>
    <row r="655" spans="2:2" x14ac:dyDescent="0.25">
      <c r="B655" s="72">
        <v>62609</v>
      </c>
    </row>
    <row r="656" spans="2:2" x14ac:dyDescent="0.25">
      <c r="B656" s="72">
        <v>62639</v>
      </c>
    </row>
    <row r="657" spans="2:2" x14ac:dyDescent="0.25">
      <c r="B657" s="72">
        <v>62670</v>
      </c>
    </row>
    <row r="658" spans="2:2" x14ac:dyDescent="0.25">
      <c r="B658" s="72">
        <v>62701</v>
      </c>
    </row>
    <row r="659" spans="2:2" x14ac:dyDescent="0.25">
      <c r="B659" s="72">
        <v>62731</v>
      </c>
    </row>
    <row r="660" spans="2:2" x14ac:dyDescent="0.25">
      <c r="B660" s="72">
        <v>62762</v>
      </c>
    </row>
    <row r="661" spans="2:2" x14ac:dyDescent="0.25">
      <c r="B661" s="72">
        <v>62792</v>
      </c>
    </row>
    <row r="662" spans="2:2" x14ac:dyDescent="0.25">
      <c r="B662" s="72">
        <v>62823</v>
      </c>
    </row>
    <row r="663" spans="2:2" x14ac:dyDescent="0.25">
      <c r="B663" s="72">
        <v>62854</v>
      </c>
    </row>
    <row r="664" spans="2:2" x14ac:dyDescent="0.25">
      <c r="B664" s="72">
        <v>62883</v>
      </c>
    </row>
    <row r="665" spans="2:2" x14ac:dyDescent="0.25">
      <c r="B665" s="72">
        <v>62914</v>
      </c>
    </row>
    <row r="666" spans="2:2" x14ac:dyDescent="0.25">
      <c r="B666" s="72">
        <v>62944</v>
      </c>
    </row>
    <row r="667" spans="2:2" x14ac:dyDescent="0.25">
      <c r="B667" s="72">
        <v>62975</v>
      </c>
    </row>
    <row r="668" spans="2:2" x14ac:dyDescent="0.25">
      <c r="B668" s="72">
        <v>63005</v>
      </c>
    </row>
    <row r="669" spans="2:2" x14ac:dyDescent="0.25">
      <c r="B669" s="72">
        <v>63036</v>
      </c>
    </row>
    <row r="670" spans="2:2" x14ac:dyDescent="0.25">
      <c r="B670" s="72">
        <v>63067</v>
      </c>
    </row>
    <row r="671" spans="2:2" x14ac:dyDescent="0.25">
      <c r="B671" s="72">
        <v>63097</v>
      </c>
    </row>
    <row r="672" spans="2:2" x14ac:dyDescent="0.25">
      <c r="B672" s="72">
        <v>63128</v>
      </c>
    </row>
    <row r="673" spans="2:2" x14ac:dyDescent="0.25">
      <c r="B673" s="72">
        <v>63158</v>
      </c>
    </row>
    <row r="674" spans="2:2" x14ac:dyDescent="0.25">
      <c r="B674" s="72">
        <v>63189</v>
      </c>
    </row>
    <row r="675" spans="2:2" x14ac:dyDescent="0.25">
      <c r="B675" s="72">
        <v>63220</v>
      </c>
    </row>
    <row r="676" spans="2:2" x14ac:dyDescent="0.25">
      <c r="B676" s="72">
        <v>63248</v>
      </c>
    </row>
    <row r="677" spans="2:2" x14ac:dyDescent="0.25">
      <c r="B677" s="72">
        <v>63279</v>
      </c>
    </row>
    <row r="678" spans="2:2" x14ac:dyDescent="0.25">
      <c r="B678" s="72">
        <v>63309</v>
      </c>
    </row>
    <row r="679" spans="2:2" x14ac:dyDescent="0.25">
      <c r="B679" s="72">
        <v>63340</v>
      </c>
    </row>
    <row r="680" spans="2:2" x14ac:dyDescent="0.25">
      <c r="B680" s="72">
        <v>63370</v>
      </c>
    </row>
    <row r="681" spans="2:2" x14ac:dyDescent="0.25">
      <c r="B681" s="72">
        <v>63401</v>
      </c>
    </row>
    <row r="682" spans="2:2" x14ac:dyDescent="0.25">
      <c r="B682" s="72">
        <v>63432</v>
      </c>
    </row>
    <row r="683" spans="2:2" x14ac:dyDescent="0.25">
      <c r="B683" s="72">
        <v>63462</v>
      </c>
    </row>
    <row r="684" spans="2:2" x14ac:dyDescent="0.25">
      <c r="B684" s="72">
        <v>63493</v>
      </c>
    </row>
    <row r="685" spans="2:2" x14ac:dyDescent="0.25">
      <c r="B685" s="72">
        <v>63523</v>
      </c>
    </row>
    <row r="686" spans="2:2" x14ac:dyDescent="0.25">
      <c r="B686" s="72">
        <v>63554</v>
      </c>
    </row>
    <row r="687" spans="2:2" x14ac:dyDescent="0.25">
      <c r="B687" s="72">
        <v>63585</v>
      </c>
    </row>
    <row r="688" spans="2:2" x14ac:dyDescent="0.25">
      <c r="B688" s="72">
        <v>63613</v>
      </c>
    </row>
    <row r="689" spans="2:2" x14ac:dyDescent="0.25">
      <c r="B689" s="72">
        <v>63644</v>
      </c>
    </row>
    <row r="690" spans="2:2" x14ac:dyDescent="0.25">
      <c r="B690" s="72">
        <v>63674</v>
      </c>
    </row>
    <row r="691" spans="2:2" x14ac:dyDescent="0.25">
      <c r="B691" s="72">
        <v>63705</v>
      </c>
    </row>
    <row r="692" spans="2:2" x14ac:dyDescent="0.25">
      <c r="B692" s="72">
        <v>63735</v>
      </c>
    </row>
    <row r="693" spans="2:2" x14ac:dyDescent="0.25">
      <c r="B693" s="72">
        <v>63766</v>
      </c>
    </row>
    <row r="694" spans="2:2" x14ac:dyDescent="0.25">
      <c r="B694" s="72">
        <v>63797</v>
      </c>
    </row>
    <row r="695" spans="2:2" x14ac:dyDescent="0.25">
      <c r="B695" s="72">
        <v>63827</v>
      </c>
    </row>
    <row r="696" spans="2:2" x14ac:dyDescent="0.25">
      <c r="B696" s="72">
        <v>63858</v>
      </c>
    </row>
    <row r="697" spans="2:2" x14ac:dyDescent="0.25">
      <c r="B697" s="72">
        <v>63888</v>
      </c>
    </row>
    <row r="698" spans="2:2" x14ac:dyDescent="0.25">
      <c r="B698" s="72">
        <v>63919</v>
      </c>
    </row>
    <row r="699" spans="2:2" x14ac:dyDescent="0.25">
      <c r="B699" s="72">
        <v>63950</v>
      </c>
    </row>
    <row r="700" spans="2:2" x14ac:dyDescent="0.25">
      <c r="B700" s="72">
        <v>63978</v>
      </c>
    </row>
    <row r="701" spans="2:2" x14ac:dyDescent="0.25">
      <c r="B701" s="72">
        <v>64009</v>
      </c>
    </row>
    <row r="702" spans="2:2" x14ac:dyDescent="0.25">
      <c r="B702" s="72">
        <v>64039</v>
      </c>
    </row>
    <row r="703" spans="2:2" x14ac:dyDescent="0.25">
      <c r="B703" s="72">
        <v>64070</v>
      </c>
    </row>
    <row r="704" spans="2:2" x14ac:dyDescent="0.25">
      <c r="B704" s="72">
        <v>64100</v>
      </c>
    </row>
    <row r="705" spans="2:2" x14ac:dyDescent="0.25">
      <c r="B705" s="72">
        <v>64131</v>
      </c>
    </row>
    <row r="706" spans="2:2" x14ac:dyDescent="0.25">
      <c r="B706" s="72">
        <v>64162</v>
      </c>
    </row>
    <row r="707" spans="2:2" x14ac:dyDescent="0.25">
      <c r="B707" s="72">
        <v>64192</v>
      </c>
    </row>
    <row r="708" spans="2:2" x14ac:dyDescent="0.25">
      <c r="B708" s="72">
        <v>64223</v>
      </c>
    </row>
    <row r="709" spans="2:2" x14ac:dyDescent="0.25">
      <c r="B709" s="72">
        <v>64253</v>
      </c>
    </row>
    <row r="710" spans="2:2" x14ac:dyDescent="0.25">
      <c r="B710" s="72">
        <v>64284</v>
      </c>
    </row>
    <row r="711" spans="2:2" x14ac:dyDescent="0.25">
      <c r="B711" s="72">
        <v>64315</v>
      </c>
    </row>
    <row r="712" spans="2:2" x14ac:dyDescent="0.25">
      <c r="B712" s="72">
        <v>64344</v>
      </c>
    </row>
    <row r="713" spans="2:2" x14ac:dyDescent="0.25">
      <c r="B713" s="72">
        <v>64375</v>
      </c>
    </row>
    <row r="714" spans="2:2" x14ac:dyDescent="0.25">
      <c r="B714" s="72">
        <v>64405</v>
      </c>
    </row>
    <row r="715" spans="2:2" x14ac:dyDescent="0.25">
      <c r="B715" s="72">
        <v>64436</v>
      </c>
    </row>
    <row r="716" spans="2:2" x14ac:dyDescent="0.25">
      <c r="B716" s="72">
        <v>64466</v>
      </c>
    </row>
    <row r="717" spans="2:2" x14ac:dyDescent="0.25">
      <c r="B717" s="72">
        <v>64497</v>
      </c>
    </row>
    <row r="718" spans="2:2" x14ac:dyDescent="0.25">
      <c r="B718" s="72">
        <v>64528</v>
      </c>
    </row>
    <row r="719" spans="2:2" x14ac:dyDescent="0.25">
      <c r="B719" s="72">
        <v>64558</v>
      </c>
    </row>
    <row r="720" spans="2:2" x14ac:dyDescent="0.25">
      <c r="B720" s="72">
        <v>64589</v>
      </c>
    </row>
    <row r="721" spans="2:2" x14ac:dyDescent="0.25">
      <c r="B721" s="72">
        <v>64619</v>
      </c>
    </row>
    <row r="722" spans="2:2" x14ac:dyDescent="0.25">
      <c r="B722" s="72">
        <v>64650</v>
      </c>
    </row>
    <row r="723" spans="2:2" x14ac:dyDescent="0.25">
      <c r="B723" s="72">
        <v>64681</v>
      </c>
    </row>
    <row r="724" spans="2:2" x14ac:dyDescent="0.25">
      <c r="B724" s="72">
        <v>64709</v>
      </c>
    </row>
    <row r="725" spans="2:2" x14ac:dyDescent="0.25">
      <c r="B725" s="72">
        <v>64740</v>
      </c>
    </row>
    <row r="726" spans="2:2" x14ac:dyDescent="0.25">
      <c r="B726" s="72">
        <v>64770</v>
      </c>
    </row>
    <row r="727" spans="2:2" x14ac:dyDescent="0.25">
      <c r="B727" s="72">
        <v>64801</v>
      </c>
    </row>
    <row r="728" spans="2:2" x14ac:dyDescent="0.25">
      <c r="B728" s="72">
        <v>64831</v>
      </c>
    </row>
    <row r="729" spans="2:2" x14ac:dyDescent="0.25">
      <c r="B729" s="72">
        <v>64862</v>
      </c>
    </row>
    <row r="730" spans="2:2" x14ac:dyDescent="0.25">
      <c r="B730" s="72">
        <v>64893</v>
      </c>
    </row>
    <row r="731" spans="2:2" x14ac:dyDescent="0.25">
      <c r="B731" s="72">
        <v>64923</v>
      </c>
    </row>
    <row r="732" spans="2:2" x14ac:dyDescent="0.25">
      <c r="B732" s="72">
        <v>64954</v>
      </c>
    </row>
    <row r="733" spans="2:2" x14ac:dyDescent="0.25">
      <c r="B733" s="72">
        <v>64984</v>
      </c>
    </row>
    <row r="734" spans="2:2" x14ac:dyDescent="0.25">
      <c r="B734" s="72">
        <v>65015</v>
      </c>
    </row>
    <row r="735" spans="2:2" x14ac:dyDescent="0.25">
      <c r="B735" s="72">
        <v>65046</v>
      </c>
    </row>
    <row r="736" spans="2:2" x14ac:dyDescent="0.25">
      <c r="B736" s="72">
        <v>65074</v>
      </c>
    </row>
    <row r="737" spans="2:2" x14ac:dyDescent="0.25">
      <c r="B737" s="72">
        <v>65105</v>
      </c>
    </row>
    <row r="738" spans="2:2" x14ac:dyDescent="0.25">
      <c r="B738" s="72">
        <v>65135</v>
      </c>
    </row>
    <row r="739" spans="2:2" x14ac:dyDescent="0.25">
      <c r="B739" s="72">
        <v>65166</v>
      </c>
    </row>
    <row r="740" spans="2:2" x14ac:dyDescent="0.25">
      <c r="B740" s="72">
        <v>65196</v>
      </c>
    </row>
    <row r="741" spans="2:2" x14ac:dyDescent="0.25">
      <c r="B741" s="72">
        <v>65227</v>
      </c>
    </row>
    <row r="742" spans="2:2" x14ac:dyDescent="0.25">
      <c r="B742" s="72">
        <v>65258</v>
      </c>
    </row>
    <row r="743" spans="2:2" x14ac:dyDescent="0.25">
      <c r="B743" s="72">
        <v>65288</v>
      </c>
    </row>
    <row r="744" spans="2:2" x14ac:dyDescent="0.25">
      <c r="B744" s="72">
        <v>65319</v>
      </c>
    </row>
    <row r="745" spans="2:2" x14ac:dyDescent="0.25">
      <c r="B745" s="72">
        <v>65349</v>
      </c>
    </row>
    <row r="746" spans="2:2" x14ac:dyDescent="0.25">
      <c r="B746" s="72">
        <v>65380</v>
      </c>
    </row>
    <row r="747" spans="2:2" x14ac:dyDescent="0.25">
      <c r="B747" s="72">
        <v>65411</v>
      </c>
    </row>
    <row r="748" spans="2:2" x14ac:dyDescent="0.25">
      <c r="B748" s="72">
        <v>65439</v>
      </c>
    </row>
    <row r="749" spans="2:2" x14ac:dyDescent="0.25">
      <c r="B749" s="72">
        <v>65470</v>
      </c>
    </row>
    <row r="750" spans="2:2" x14ac:dyDescent="0.25">
      <c r="B750" s="72">
        <v>65500</v>
      </c>
    </row>
    <row r="751" spans="2:2" x14ac:dyDescent="0.25">
      <c r="B751" s="72">
        <v>65531</v>
      </c>
    </row>
    <row r="752" spans="2:2" x14ac:dyDescent="0.25">
      <c r="B752" s="72">
        <v>65561</v>
      </c>
    </row>
    <row r="753" spans="2:2" x14ac:dyDescent="0.25">
      <c r="B753" s="72">
        <v>65592</v>
      </c>
    </row>
    <row r="754" spans="2:2" x14ac:dyDescent="0.25">
      <c r="B754" s="72">
        <v>65623</v>
      </c>
    </row>
    <row r="755" spans="2:2" x14ac:dyDescent="0.25">
      <c r="B755" s="72">
        <v>65653</v>
      </c>
    </row>
    <row r="756" spans="2:2" x14ac:dyDescent="0.25">
      <c r="B756" s="72">
        <v>65684</v>
      </c>
    </row>
    <row r="757" spans="2:2" x14ac:dyDescent="0.25">
      <c r="B757" s="72">
        <v>65714</v>
      </c>
    </row>
    <row r="758" spans="2:2" x14ac:dyDescent="0.25">
      <c r="B758" s="72">
        <v>65745</v>
      </c>
    </row>
    <row r="759" spans="2:2" x14ac:dyDescent="0.25">
      <c r="B759" s="72">
        <v>65776</v>
      </c>
    </row>
    <row r="760" spans="2:2" x14ac:dyDescent="0.25">
      <c r="B760" s="72">
        <v>65805</v>
      </c>
    </row>
    <row r="761" spans="2:2" x14ac:dyDescent="0.25">
      <c r="B761" s="72">
        <v>65836</v>
      </c>
    </row>
    <row r="762" spans="2:2" x14ac:dyDescent="0.25">
      <c r="B762" s="72">
        <v>65866</v>
      </c>
    </row>
    <row r="763" spans="2:2" x14ac:dyDescent="0.25">
      <c r="B763" s="72">
        <v>65897</v>
      </c>
    </row>
    <row r="764" spans="2:2" x14ac:dyDescent="0.25">
      <c r="B764" s="72">
        <v>65927</v>
      </c>
    </row>
    <row r="765" spans="2:2" x14ac:dyDescent="0.25">
      <c r="B765" s="72">
        <v>65958</v>
      </c>
    </row>
    <row r="766" spans="2:2" x14ac:dyDescent="0.25">
      <c r="B766" s="72">
        <v>65989</v>
      </c>
    </row>
    <row r="767" spans="2:2" x14ac:dyDescent="0.25">
      <c r="B767" s="72">
        <v>66019</v>
      </c>
    </row>
    <row r="768" spans="2:2" x14ac:dyDescent="0.25">
      <c r="B768" s="72">
        <v>66050</v>
      </c>
    </row>
    <row r="769" spans="2:2" x14ac:dyDescent="0.25">
      <c r="B769" s="72">
        <v>66080</v>
      </c>
    </row>
    <row r="770" spans="2:2" x14ac:dyDescent="0.25">
      <c r="B770" s="72">
        <v>66111</v>
      </c>
    </row>
    <row r="771" spans="2:2" x14ac:dyDescent="0.25">
      <c r="B771" s="72">
        <v>66142</v>
      </c>
    </row>
    <row r="772" spans="2:2" x14ac:dyDescent="0.25">
      <c r="B772" s="72">
        <v>66170</v>
      </c>
    </row>
    <row r="773" spans="2:2" x14ac:dyDescent="0.25">
      <c r="B773" s="72">
        <v>66201</v>
      </c>
    </row>
    <row r="774" spans="2:2" x14ac:dyDescent="0.25">
      <c r="B774" s="72">
        <v>66231</v>
      </c>
    </row>
    <row r="775" spans="2:2" x14ac:dyDescent="0.25">
      <c r="B775" s="72">
        <v>66262</v>
      </c>
    </row>
    <row r="776" spans="2:2" x14ac:dyDescent="0.25">
      <c r="B776" s="72">
        <v>66292</v>
      </c>
    </row>
    <row r="777" spans="2:2" x14ac:dyDescent="0.25">
      <c r="B777" s="72">
        <v>66323</v>
      </c>
    </row>
    <row r="778" spans="2:2" x14ac:dyDescent="0.25">
      <c r="B778" s="72">
        <v>66354</v>
      </c>
    </row>
    <row r="779" spans="2:2" x14ac:dyDescent="0.25">
      <c r="B779" s="72">
        <v>66384</v>
      </c>
    </row>
    <row r="780" spans="2:2" x14ac:dyDescent="0.25">
      <c r="B780" s="72">
        <v>66415</v>
      </c>
    </row>
    <row r="781" spans="2:2" x14ac:dyDescent="0.25">
      <c r="B781" s="72">
        <v>66445</v>
      </c>
    </row>
    <row r="782" spans="2:2" x14ac:dyDescent="0.25">
      <c r="B782" s="72">
        <v>66476</v>
      </c>
    </row>
    <row r="783" spans="2:2" x14ac:dyDescent="0.25">
      <c r="B783" s="72">
        <v>66507</v>
      </c>
    </row>
    <row r="784" spans="2:2" x14ac:dyDescent="0.25">
      <c r="B784" s="72">
        <v>66535</v>
      </c>
    </row>
    <row r="785" spans="2:2" x14ac:dyDescent="0.25">
      <c r="B785" s="72">
        <v>66566</v>
      </c>
    </row>
    <row r="786" spans="2:2" x14ac:dyDescent="0.25">
      <c r="B786" s="72">
        <v>66596</v>
      </c>
    </row>
    <row r="787" spans="2:2" x14ac:dyDescent="0.25">
      <c r="B787" s="72">
        <v>66627</v>
      </c>
    </row>
    <row r="788" spans="2:2" x14ac:dyDescent="0.25">
      <c r="B788" s="72">
        <v>66657</v>
      </c>
    </row>
    <row r="789" spans="2:2" x14ac:dyDescent="0.25">
      <c r="B789" s="72">
        <v>66688</v>
      </c>
    </row>
    <row r="790" spans="2:2" x14ac:dyDescent="0.25">
      <c r="B790" s="72">
        <v>66719</v>
      </c>
    </row>
    <row r="791" spans="2:2" x14ac:dyDescent="0.25">
      <c r="B791" s="72">
        <v>66749</v>
      </c>
    </row>
    <row r="792" spans="2:2" x14ac:dyDescent="0.25">
      <c r="B792" s="72">
        <v>66780</v>
      </c>
    </row>
    <row r="793" spans="2:2" x14ac:dyDescent="0.25">
      <c r="B793" s="72">
        <v>66810</v>
      </c>
    </row>
    <row r="794" spans="2:2" x14ac:dyDescent="0.25">
      <c r="B794" s="72">
        <v>66841</v>
      </c>
    </row>
    <row r="795" spans="2:2" x14ac:dyDescent="0.25">
      <c r="B795" s="72">
        <v>66872</v>
      </c>
    </row>
    <row r="796" spans="2:2" x14ac:dyDescent="0.25">
      <c r="B796" s="72">
        <v>66900</v>
      </c>
    </row>
    <row r="797" spans="2:2" x14ac:dyDescent="0.25">
      <c r="B797" s="72">
        <v>66931</v>
      </c>
    </row>
    <row r="798" spans="2:2" x14ac:dyDescent="0.25">
      <c r="B798" s="72">
        <v>66961</v>
      </c>
    </row>
    <row r="799" spans="2:2" x14ac:dyDescent="0.25">
      <c r="B799" s="72">
        <v>66992</v>
      </c>
    </row>
    <row r="800" spans="2:2" x14ac:dyDescent="0.25">
      <c r="B800" s="72">
        <v>67022</v>
      </c>
    </row>
    <row r="801" spans="2:2" x14ac:dyDescent="0.25">
      <c r="B801" s="72">
        <v>67053</v>
      </c>
    </row>
    <row r="802" spans="2:2" x14ac:dyDescent="0.25">
      <c r="B802" s="72">
        <v>67084</v>
      </c>
    </row>
    <row r="803" spans="2:2" x14ac:dyDescent="0.25">
      <c r="B803" s="72">
        <v>67114</v>
      </c>
    </row>
    <row r="804" spans="2:2" x14ac:dyDescent="0.25">
      <c r="B804" s="72">
        <v>67145</v>
      </c>
    </row>
    <row r="805" spans="2:2" x14ac:dyDescent="0.25">
      <c r="B805" s="72">
        <v>67175</v>
      </c>
    </row>
    <row r="806" spans="2:2" x14ac:dyDescent="0.25">
      <c r="B806" s="72">
        <v>67206</v>
      </c>
    </row>
    <row r="807" spans="2:2" x14ac:dyDescent="0.25">
      <c r="B807" s="72">
        <v>67237</v>
      </c>
    </row>
    <row r="808" spans="2:2" x14ac:dyDescent="0.25">
      <c r="B808" s="72">
        <v>67266</v>
      </c>
    </row>
    <row r="809" spans="2:2" x14ac:dyDescent="0.25">
      <c r="B809" s="72">
        <v>67297</v>
      </c>
    </row>
    <row r="810" spans="2:2" x14ac:dyDescent="0.25">
      <c r="B810" s="72">
        <v>67327</v>
      </c>
    </row>
    <row r="811" spans="2:2" x14ac:dyDescent="0.25">
      <c r="B811" s="72">
        <v>67358</v>
      </c>
    </row>
    <row r="812" spans="2:2" x14ac:dyDescent="0.25">
      <c r="B812" s="72">
        <v>67388</v>
      </c>
    </row>
    <row r="813" spans="2:2" x14ac:dyDescent="0.25">
      <c r="B813" s="72">
        <v>67419</v>
      </c>
    </row>
    <row r="814" spans="2:2" x14ac:dyDescent="0.25">
      <c r="B814" s="72">
        <v>67450</v>
      </c>
    </row>
    <row r="815" spans="2:2" x14ac:dyDescent="0.25">
      <c r="B815" s="72">
        <v>67480</v>
      </c>
    </row>
    <row r="816" spans="2:2" x14ac:dyDescent="0.25">
      <c r="B816" s="72">
        <v>67511</v>
      </c>
    </row>
    <row r="817" spans="2:2" x14ac:dyDescent="0.25">
      <c r="B817" s="72">
        <v>67541</v>
      </c>
    </row>
    <row r="818" spans="2:2" x14ac:dyDescent="0.25">
      <c r="B818" s="72">
        <v>67572</v>
      </c>
    </row>
    <row r="819" spans="2:2" x14ac:dyDescent="0.25">
      <c r="B819" s="72">
        <v>67603</v>
      </c>
    </row>
    <row r="820" spans="2:2" x14ac:dyDescent="0.25">
      <c r="B820" s="72">
        <v>67631</v>
      </c>
    </row>
    <row r="821" spans="2:2" x14ac:dyDescent="0.25">
      <c r="B821" s="72">
        <v>67662</v>
      </c>
    </row>
    <row r="822" spans="2:2" x14ac:dyDescent="0.25">
      <c r="B822" s="72">
        <v>67692</v>
      </c>
    </row>
    <row r="823" spans="2:2" x14ac:dyDescent="0.25">
      <c r="B823" s="72">
        <v>67723</v>
      </c>
    </row>
    <row r="824" spans="2:2" x14ac:dyDescent="0.25">
      <c r="B824" s="72">
        <v>67753</v>
      </c>
    </row>
    <row r="825" spans="2:2" x14ac:dyDescent="0.25">
      <c r="B825" s="72">
        <v>67784</v>
      </c>
    </row>
    <row r="826" spans="2:2" x14ac:dyDescent="0.25">
      <c r="B826" s="72">
        <v>67815</v>
      </c>
    </row>
    <row r="827" spans="2:2" x14ac:dyDescent="0.25">
      <c r="B827" s="72">
        <v>67845</v>
      </c>
    </row>
    <row r="828" spans="2:2" x14ac:dyDescent="0.25">
      <c r="B828" s="72">
        <v>67876</v>
      </c>
    </row>
    <row r="829" spans="2:2" x14ac:dyDescent="0.25">
      <c r="B829" s="72">
        <v>67906</v>
      </c>
    </row>
    <row r="830" spans="2:2" x14ac:dyDescent="0.25">
      <c r="B830" s="72">
        <v>67937</v>
      </c>
    </row>
    <row r="831" spans="2:2" x14ac:dyDescent="0.25">
      <c r="B831" s="72">
        <v>67968</v>
      </c>
    </row>
    <row r="832" spans="2:2" x14ac:dyDescent="0.25">
      <c r="B832" s="72">
        <v>67996</v>
      </c>
    </row>
    <row r="833" spans="2:2" x14ac:dyDescent="0.25">
      <c r="B833" s="72">
        <v>68027</v>
      </c>
    </row>
    <row r="834" spans="2:2" x14ac:dyDescent="0.25">
      <c r="B834" s="72">
        <v>68057</v>
      </c>
    </row>
    <row r="835" spans="2:2" x14ac:dyDescent="0.25">
      <c r="B835" s="72">
        <v>68088</v>
      </c>
    </row>
    <row r="836" spans="2:2" x14ac:dyDescent="0.25">
      <c r="B836" s="72">
        <v>68118</v>
      </c>
    </row>
    <row r="837" spans="2:2" x14ac:dyDescent="0.25">
      <c r="B837" s="72">
        <v>68149</v>
      </c>
    </row>
    <row r="838" spans="2:2" x14ac:dyDescent="0.25">
      <c r="B838" s="72">
        <v>68180</v>
      </c>
    </row>
    <row r="839" spans="2:2" x14ac:dyDescent="0.25">
      <c r="B839" s="72">
        <v>68210</v>
      </c>
    </row>
    <row r="840" spans="2:2" x14ac:dyDescent="0.25">
      <c r="B840" s="72">
        <v>68241</v>
      </c>
    </row>
    <row r="841" spans="2:2" x14ac:dyDescent="0.25">
      <c r="B841" s="72">
        <v>68271</v>
      </c>
    </row>
    <row r="842" spans="2:2" x14ac:dyDescent="0.25">
      <c r="B842" s="72">
        <v>68302</v>
      </c>
    </row>
    <row r="843" spans="2:2" x14ac:dyDescent="0.25">
      <c r="B843" s="72">
        <v>68333</v>
      </c>
    </row>
    <row r="844" spans="2:2" x14ac:dyDescent="0.25">
      <c r="B844" s="72">
        <v>68361</v>
      </c>
    </row>
    <row r="845" spans="2:2" x14ac:dyDescent="0.25">
      <c r="B845" s="72">
        <v>68392</v>
      </c>
    </row>
    <row r="846" spans="2:2" x14ac:dyDescent="0.25">
      <c r="B846" s="72">
        <v>68422</v>
      </c>
    </row>
    <row r="847" spans="2:2" x14ac:dyDescent="0.25">
      <c r="B847" s="72">
        <v>68453</v>
      </c>
    </row>
    <row r="848" spans="2:2" x14ac:dyDescent="0.25">
      <c r="B848" s="72">
        <v>68483</v>
      </c>
    </row>
    <row r="849" spans="2:2" x14ac:dyDescent="0.25">
      <c r="B849" s="72">
        <v>68514</v>
      </c>
    </row>
    <row r="850" spans="2:2" x14ac:dyDescent="0.25">
      <c r="B850" s="72">
        <v>68545</v>
      </c>
    </row>
    <row r="851" spans="2:2" x14ac:dyDescent="0.25">
      <c r="B851" s="72">
        <v>68575</v>
      </c>
    </row>
    <row r="852" spans="2:2" x14ac:dyDescent="0.25">
      <c r="B852" s="72">
        <v>68606</v>
      </c>
    </row>
    <row r="853" spans="2:2" x14ac:dyDescent="0.25">
      <c r="B853" s="72">
        <v>68636</v>
      </c>
    </row>
    <row r="854" spans="2:2" x14ac:dyDescent="0.25">
      <c r="B854" s="72">
        <v>68667</v>
      </c>
    </row>
    <row r="855" spans="2:2" x14ac:dyDescent="0.25">
      <c r="B855" s="72">
        <v>68698</v>
      </c>
    </row>
    <row r="856" spans="2:2" x14ac:dyDescent="0.25">
      <c r="B856" s="72">
        <v>68727</v>
      </c>
    </row>
    <row r="857" spans="2:2" x14ac:dyDescent="0.25">
      <c r="B857" s="72">
        <v>68758</v>
      </c>
    </row>
    <row r="858" spans="2:2" x14ac:dyDescent="0.25">
      <c r="B858" s="72">
        <v>68788</v>
      </c>
    </row>
    <row r="859" spans="2:2" x14ac:dyDescent="0.25">
      <c r="B859" s="72">
        <v>68819</v>
      </c>
    </row>
    <row r="860" spans="2:2" x14ac:dyDescent="0.25">
      <c r="B860" s="72">
        <v>68849</v>
      </c>
    </row>
    <row r="861" spans="2:2" x14ac:dyDescent="0.25">
      <c r="B861" s="72">
        <v>68880</v>
      </c>
    </row>
    <row r="862" spans="2:2" x14ac:dyDescent="0.25">
      <c r="B862" s="72">
        <v>68911</v>
      </c>
    </row>
    <row r="863" spans="2:2" x14ac:dyDescent="0.25">
      <c r="B863" s="72">
        <v>68941</v>
      </c>
    </row>
    <row r="864" spans="2:2" x14ac:dyDescent="0.25">
      <c r="B864" s="72">
        <v>68972</v>
      </c>
    </row>
    <row r="865" spans="2:2" x14ac:dyDescent="0.25">
      <c r="B865" s="72">
        <v>69002</v>
      </c>
    </row>
    <row r="866" spans="2:2" x14ac:dyDescent="0.25">
      <c r="B866" s="72">
        <v>69033</v>
      </c>
    </row>
    <row r="867" spans="2:2" x14ac:dyDescent="0.25">
      <c r="B867" s="72">
        <v>69064</v>
      </c>
    </row>
    <row r="868" spans="2:2" x14ac:dyDescent="0.25">
      <c r="B868" s="72">
        <v>69092</v>
      </c>
    </row>
    <row r="869" spans="2:2" x14ac:dyDescent="0.25">
      <c r="B869" s="72">
        <v>69123</v>
      </c>
    </row>
    <row r="870" spans="2:2" x14ac:dyDescent="0.25">
      <c r="B870" s="72">
        <v>69153</v>
      </c>
    </row>
    <row r="871" spans="2:2" x14ac:dyDescent="0.25">
      <c r="B871" s="72">
        <v>69184</v>
      </c>
    </row>
    <row r="872" spans="2:2" x14ac:dyDescent="0.25">
      <c r="B872" s="72">
        <v>69214</v>
      </c>
    </row>
    <row r="873" spans="2:2" x14ac:dyDescent="0.25">
      <c r="B873" s="72">
        <v>69245</v>
      </c>
    </row>
    <row r="874" spans="2:2" x14ac:dyDescent="0.25">
      <c r="B874" s="72">
        <v>69276</v>
      </c>
    </row>
    <row r="875" spans="2:2" x14ac:dyDescent="0.25">
      <c r="B875" s="72">
        <v>69306</v>
      </c>
    </row>
    <row r="876" spans="2:2" x14ac:dyDescent="0.25">
      <c r="B876" s="72">
        <v>69337</v>
      </c>
    </row>
    <row r="877" spans="2:2" x14ac:dyDescent="0.25">
      <c r="B877" s="72">
        <v>69367</v>
      </c>
    </row>
    <row r="878" spans="2:2" x14ac:dyDescent="0.25">
      <c r="B878" s="72">
        <v>69398</v>
      </c>
    </row>
    <row r="879" spans="2:2" x14ac:dyDescent="0.25">
      <c r="B879" s="72">
        <v>69429</v>
      </c>
    </row>
    <row r="880" spans="2:2" x14ac:dyDescent="0.25">
      <c r="B880" s="72">
        <v>69457</v>
      </c>
    </row>
    <row r="881" spans="2:2" x14ac:dyDescent="0.25">
      <c r="B881" s="72">
        <v>69488</v>
      </c>
    </row>
    <row r="882" spans="2:2" x14ac:dyDescent="0.25">
      <c r="B882" s="72">
        <v>69518</v>
      </c>
    </row>
    <row r="883" spans="2:2" x14ac:dyDescent="0.25">
      <c r="B883" s="72">
        <v>69549</v>
      </c>
    </row>
    <row r="884" spans="2:2" x14ac:dyDescent="0.25">
      <c r="B884" s="72">
        <v>69579</v>
      </c>
    </row>
    <row r="885" spans="2:2" x14ac:dyDescent="0.25">
      <c r="B885" s="72">
        <v>69610</v>
      </c>
    </row>
    <row r="886" spans="2:2" x14ac:dyDescent="0.25">
      <c r="B886" s="72">
        <v>69641</v>
      </c>
    </row>
    <row r="887" spans="2:2" x14ac:dyDescent="0.25">
      <c r="B887" s="72">
        <v>69671</v>
      </c>
    </row>
    <row r="888" spans="2:2" x14ac:dyDescent="0.25">
      <c r="B888" s="72">
        <v>69702</v>
      </c>
    </row>
    <row r="889" spans="2:2" x14ac:dyDescent="0.25">
      <c r="B889" s="72">
        <v>69732</v>
      </c>
    </row>
    <row r="890" spans="2:2" x14ac:dyDescent="0.25">
      <c r="B890" s="72">
        <v>69763</v>
      </c>
    </row>
    <row r="891" spans="2:2" x14ac:dyDescent="0.25">
      <c r="B891" s="72">
        <v>69794</v>
      </c>
    </row>
    <row r="892" spans="2:2" x14ac:dyDescent="0.25">
      <c r="B892" s="72">
        <v>69822</v>
      </c>
    </row>
    <row r="893" spans="2:2" x14ac:dyDescent="0.25">
      <c r="B893" s="72">
        <v>69853</v>
      </c>
    </row>
    <row r="894" spans="2:2" x14ac:dyDescent="0.25">
      <c r="B894" s="72">
        <v>69883</v>
      </c>
    </row>
    <row r="895" spans="2:2" x14ac:dyDescent="0.25">
      <c r="B895" s="72">
        <v>69914</v>
      </c>
    </row>
    <row r="896" spans="2:2" x14ac:dyDescent="0.25">
      <c r="B896" s="72">
        <v>69944</v>
      </c>
    </row>
    <row r="897" spans="2:2" x14ac:dyDescent="0.25">
      <c r="B897" s="72">
        <v>69975</v>
      </c>
    </row>
    <row r="898" spans="2:2" x14ac:dyDescent="0.25">
      <c r="B898" s="72">
        <v>70006</v>
      </c>
    </row>
    <row r="899" spans="2:2" x14ac:dyDescent="0.25">
      <c r="B899" s="72">
        <v>70036</v>
      </c>
    </row>
    <row r="900" spans="2:2" x14ac:dyDescent="0.25">
      <c r="B900" s="72">
        <v>70067</v>
      </c>
    </row>
    <row r="901" spans="2:2" x14ac:dyDescent="0.25">
      <c r="B901" s="72">
        <v>70097</v>
      </c>
    </row>
    <row r="902" spans="2:2" x14ac:dyDescent="0.25">
      <c r="B902" s="72">
        <v>70128</v>
      </c>
    </row>
    <row r="903" spans="2:2" x14ac:dyDescent="0.25">
      <c r="B903" s="72">
        <v>70159</v>
      </c>
    </row>
    <row r="904" spans="2:2" x14ac:dyDescent="0.25">
      <c r="B904" s="72">
        <v>70188</v>
      </c>
    </row>
    <row r="905" spans="2:2" x14ac:dyDescent="0.25">
      <c r="B905" s="72">
        <v>70219</v>
      </c>
    </row>
    <row r="906" spans="2:2" x14ac:dyDescent="0.25">
      <c r="B906" s="72">
        <v>70249</v>
      </c>
    </row>
    <row r="907" spans="2:2" x14ac:dyDescent="0.25">
      <c r="B907" s="72">
        <v>70280</v>
      </c>
    </row>
    <row r="908" spans="2:2" x14ac:dyDescent="0.25">
      <c r="B908" s="72">
        <v>70310</v>
      </c>
    </row>
    <row r="909" spans="2:2" x14ac:dyDescent="0.25">
      <c r="B909" s="72">
        <v>70341</v>
      </c>
    </row>
    <row r="910" spans="2:2" x14ac:dyDescent="0.25">
      <c r="B910" s="72">
        <v>70372</v>
      </c>
    </row>
    <row r="911" spans="2:2" x14ac:dyDescent="0.25">
      <c r="B911" s="72">
        <v>70402</v>
      </c>
    </row>
    <row r="912" spans="2:2" x14ac:dyDescent="0.25">
      <c r="B912" s="72">
        <v>70433</v>
      </c>
    </row>
    <row r="913" spans="2:2" x14ac:dyDescent="0.25">
      <c r="B913" s="72">
        <v>70463</v>
      </c>
    </row>
    <row r="914" spans="2:2" x14ac:dyDescent="0.25">
      <c r="B914" s="72">
        <v>70494</v>
      </c>
    </row>
    <row r="915" spans="2:2" x14ac:dyDescent="0.25">
      <c r="B915" s="72">
        <v>70525</v>
      </c>
    </row>
    <row r="916" spans="2:2" x14ac:dyDescent="0.25">
      <c r="B916" s="72">
        <v>70553</v>
      </c>
    </row>
    <row r="917" spans="2:2" x14ac:dyDescent="0.25">
      <c r="B917" s="72">
        <v>70584</v>
      </c>
    </row>
    <row r="918" spans="2:2" x14ac:dyDescent="0.25">
      <c r="B918" s="72">
        <v>70614</v>
      </c>
    </row>
    <row r="919" spans="2:2" x14ac:dyDescent="0.25">
      <c r="B919" s="72">
        <v>70645</v>
      </c>
    </row>
    <row r="920" spans="2:2" x14ac:dyDescent="0.25">
      <c r="B920" s="72">
        <v>70675</v>
      </c>
    </row>
    <row r="921" spans="2:2" x14ac:dyDescent="0.25">
      <c r="B921" s="72">
        <v>70706</v>
      </c>
    </row>
    <row r="922" spans="2:2" x14ac:dyDescent="0.25">
      <c r="B922" s="72">
        <v>70737</v>
      </c>
    </row>
    <row r="923" spans="2:2" x14ac:dyDescent="0.25">
      <c r="B923" s="72">
        <v>70767</v>
      </c>
    </row>
    <row r="924" spans="2:2" x14ac:dyDescent="0.25">
      <c r="B924" s="72">
        <v>70798</v>
      </c>
    </row>
    <row r="925" spans="2:2" x14ac:dyDescent="0.25">
      <c r="B925" s="72">
        <v>70828</v>
      </c>
    </row>
    <row r="926" spans="2:2" x14ac:dyDescent="0.25">
      <c r="B926" s="72">
        <v>70859</v>
      </c>
    </row>
    <row r="927" spans="2:2" x14ac:dyDescent="0.25">
      <c r="B927" s="72">
        <v>70890</v>
      </c>
    </row>
    <row r="928" spans="2:2" x14ac:dyDescent="0.25">
      <c r="B928" s="72">
        <v>70918</v>
      </c>
    </row>
    <row r="929" spans="2:2" x14ac:dyDescent="0.25">
      <c r="B929" s="72">
        <v>70949</v>
      </c>
    </row>
    <row r="930" spans="2:2" x14ac:dyDescent="0.25">
      <c r="B930" s="72">
        <v>70979</v>
      </c>
    </row>
    <row r="931" spans="2:2" x14ac:dyDescent="0.25">
      <c r="B931" s="72">
        <v>71010</v>
      </c>
    </row>
    <row r="932" spans="2:2" x14ac:dyDescent="0.25">
      <c r="B932" s="72">
        <v>71040</v>
      </c>
    </row>
    <row r="933" spans="2:2" x14ac:dyDescent="0.25">
      <c r="B933" s="72">
        <v>71071</v>
      </c>
    </row>
    <row r="934" spans="2:2" x14ac:dyDescent="0.25">
      <c r="B934" s="72">
        <v>71102</v>
      </c>
    </row>
    <row r="935" spans="2:2" x14ac:dyDescent="0.25">
      <c r="B935" s="72">
        <v>71132</v>
      </c>
    </row>
    <row r="936" spans="2:2" x14ac:dyDescent="0.25">
      <c r="B936" s="72">
        <v>71163</v>
      </c>
    </row>
    <row r="937" spans="2:2" x14ac:dyDescent="0.25">
      <c r="B937" s="72">
        <v>71193</v>
      </c>
    </row>
    <row r="938" spans="2:2" x14ac:dyDescent="0.25">
      <c r="B938" s="72">
        <v>71224</v>
      </c>
    </row>
    <row r="939" spans="2:2" x14ac:dyDescent="0.25">
      <c r="B939" s="72">
        <v>71255</v>
      </c>
    </row>
    <row r="940" spans="2:2" x14ac:dyDescent="0.25">
      <c r="B940" s="72">
        <v>71283</v>
      </c>
    </row>
    <row r="941" spans="2:2" x14ac:dyDescent="0.25">
      <c r="B941" s="72">
        <v>71314</v>
      </c>
    </row>
    <row r="942" spans="2:2" x14ac:dyDescent="0.25">
      <c r="B942" s="72">
        <v>71344</v>
      </c>
    </row>
    <row r="943" spans="2:2" x14ac:dyDescent="0.25">
      <c r="B943" s="72">
        <v>71375</v>
      </c>
    </row>
    <row r="944" spans="2:2" x14ac:dyDescent="0.25">
      <c r="B944" s="72">
        <v>71405</v>
      </c>
    </row>
    <row r="945" spans="2:2" x14ac:dyDescent="0.25">
      <c r="B945" s="72">
        <v>71436</v>
      </c>
    </row>
    <row r="946" spans="2:2" x14ac:dyDescent="0.25">
      <c r="B946" s="72">
        <v>71467</v>
      </c>
    </row>
    <row r="947" spans="2:2" x14ac:dyDescent="0.25">
      <c r="B947" s="72">
        <v>71497</v>
      </c>
    </row>
    <row r="948" spans="2:2" x14ac:dyDescent="0.25">
      <c r="B948" s="72">
        <v>71528</v>
      </c>
    </row>
    <row r="949" spans="2:2" x14ac:dyDescent="0.25">
      <c r="B949" s="72">
        <v>71558</v>
      </c>
    </row>
    <row r="950" spans="2:2" x14ac:dyDescent="0.25">
      <c r="B950" s="72">
        <v>71589</v>
      </c>
    </row>
    <row r="951" spans="2:2" x14ac:dyDescent="0.25">
      <c r="B951" s="72">
        <v>71620</v>
      </c>
    </row>
    <row r="952" spans="2:2" x14ac:dyDescent="0.25">
      <c r="B952" s="72">
        <v>71649</v>
      </c>
    </row>
    <row r="953" spans="2:2" x14ac:dyDescent="0.25">
      <c r="B953" s="72">
        <v>71680</v>
      </c>
    </row>
    <row r="954" spans="2:2" x14ac:dyDescent="0.25">
      <c r="B954" s="72">
        <v>71710</v>
      </c>
    </row>
    <row r="955" spans="2:2" x14ac:dyDescent="0.25">
      <c r="B955" s="72">
        <v>71741</v>
      </c>
    </row>
    <row r="956" spans="2:2" x14ac:dyDescent="0.25">
      <c r="B956" s="72">
        <v>71771</v>
      </c>
    </row>
    <row r="957" spans="2:2" x14ac:dyDescent="0.25">
      <c r="B957" s="72">
        <v>71802</v>
      </c>
    </row>
    <row r="958" spans="2:2" x14ac:dyDescent="0.25">
      <c r="B958" s="72">
        <v>71833</v>
      </c>
    </row>
    <row r="959" spans="2:2" x14ac:dyDescent="0.25">
      <c r="B959" s="72">
        <v>71863</v>
      </c>
    </row>
    <row r="960" spans="2:2" x14ac:dyDescent="0.25">
      <c r="B960" s="72">
        <v>71894</v>
      </c>
    </row>
    <row r="961" spans="2:2" x14ac:dyDescent="0.25">
      <c r="B961" s="72">
        <v>71924</v>
      </c>
    </row>
    <row r="962" spans="2:2" x14ac:dyDescent="0.25">
      <c r="B962" s="72">
        <v>71955</v>
      </c>
    </row>
    <row r="963" spans="2:2" x14ac:dyDescent="0.25">
      <c r="B963" s="72">
        <v>71986</v>
      </c>
    </row>
    <row r="964" spans="2:2" x14ac:dyDescent="0.25">
      <c r="B964" s="72">
        <v>72014</v>
      </c>
    </row>
    <row r="965" spans="2:2" x14ac:dyDescent="0.25">
      <c r="B965" s="72">
        <v>72045</v>
      </c>
    </row>
    <row r="966" spans="2:2" x14ac:dyDescent="0.25">
      <c r="B966" s="72">
        <v>72075</v>
      </c>
    </row>
    <row r="967" spans="2:2" x14ac:dyDescent="0.25">
      <c r="B967" s="72">
        <v>72106</v>
      </c>
    </row>
    <row r="968" spans="2:2" x14ac:dyDescent="0.25">
      <c r="B968" s="72">
        <v>72136</v>
      </c>
    </row>
    <row r="969" spans="2:2" x14ac:dyDescent="0.25">
      <c r="B969" s="72">
        <v>72167</v>
      </c>
    </row>
    <row r="970" spans="2:2" x14ac:dyDescent="0.25">
      <c r="B970" s="72">
        <v>72198</v>
      </c>
    </row>
    <row r="971" spans="2:2" x14ac:dyDescent="0.25">
      <c r="B971" s="72">
        <v>72228</v>
      </c>
    </row>
    <row r="972" spans="2:2" x14ac:dyDescent="0.25">
      <c r="B972" s="72">
        <v>72259</v>
      </c>
    </row>
    <row r="973" spans="2:2" x14ac:dyDescent="0.25">
      <c r="B973" s="72">
        <v>72289</v>
      </c>
    </row>
    <row r="974" spans="2:2" x14ac:dyDescent="0.25">
      <c r="B974" s="72">
        <v>72320</v>
      </c>
    </row>
    <row r="975" spans="2:2" x14ac:dyDescent="0.25">
      <c r="B975" s="72">
        <v>72351</v>
      </c>
    </row>
    <row r="976" spans="2:2" x14ac:dyDescent="0.25">
      <c r="B976" s="72">
        <v>72379</v>
      </c>
    </row>
    <row r="977" spans="2:2" x14ac:dyDescent="0.25">
      <c r="B977" s="72">
        <v>72410</v>
      </c>
    </row>
    <row r="978" spans="2:2" x14ac:dyDescent="0.25">
      <c r="B978" s="72"/>
    </row>
    <row r="979" spans="2:2" x14ac:dyDescent="0.25">
      <c r="B979" s="72"/>
    </row>
    <row r="980" spans="2:2" x14ac:dyDescent="0.25">
      <c r="B980" s="72"/>
    </row>
    <row r="981" spans="2:2" x14ac:dyDescent="0.25">
      <c r="B981" s="72"/>
    </row>
    <row r="982" spans="2:2" x14ac:dyDescent="0.25">
      <c r="B982" s="72"/>
    </row>
    <row r="983" spans="2:2" x14ac:dyDescent="0.25">
      <c r="B983" s="72"/>
    </row>
    <row r="984" spans="2:2" x14ac:dyDescent="0.25">
      <c r="B984" s="72"/>
    </row>
    <row r="985" spans="2:2" x14ac:dyDescent="0.25">
      <c r="B985" s="72"/>
    </row>
    <row r="986" spans="2:2" x14ac:dyDescent="0.25">
      <c r="B986" s="72"/>
    </row>
    <row r="987" spans="2:2" x14ac:dyDescent="0.25">
      <c r="B987" s="72"/>
    </row>
    <row r="988" spans="2:2" x14ac:dyDescent="0.25">
      <c r="B988" s="72"/>
    </row>
    <row r="989" spans="2:2" x14ac:dyDescent="0.25">
      <c r="B989" s="72"/>
    </row>
    <row r="990" spans="2:2" x14ac:dyDescent="0.25">
      <c r="B990" s="72"/>
    </row>
    <row r="991" spans="2:2" x14ac:dyDescent="0.25">
      <c r="B991" s="72"/>
    </row>
    <row r="992" spans="2:2" x14ac:dyDescent="0.25">
      <c r="B992" s="72"/>
    </row>
    <row r="993" spans="2:2" x14ac:dyDescent="0.25">
      <c r="B993" s="72"/>
    </row>
    <row r="994" spans="2:2" x14ac:dyDescent="0.25">
      <c r="B994" s="72"/>
    </row>
    <row r="995" spans="2:2" x14ac:dyDescent="0.25">
      <c r="B995" s="72"/>
    </row>
    <row r="996" spans="2:2" x14ac:dyDescent="0.25">
      <c r="B996" s="72"/>
    </row>
    <row r="997" spans="2:2" x14ac:dyDescent="0.25">
      <c r="B997" s="72"/>
    </row>
    <row r="998" spans="2:2" x14ac:dyDescent="0.25">
      <c r="B998" s="72"/>
    </row>
    <row r="999" spans="2:2" x14ac:dyDescent="0.25">
      <c r="B999" s="72"/>
    </row>
    <row r="1000" spans="2:2" x14ac:dyDescent="0.25">
      <c r="B1000" s="72"/>
    </row>
    <row r="1001" spans="2:2" x14ac:dyDescent="0.25">
      <c r="B1001" s="72"/>
    </row>
    <row r="1002" spans="2:2" x14ac:dyDescent="0.25">
      <c r="B1002" s="72"/>
    </row>
    <row r="1003" spans="2:2" x14ac:dyDescent="0.25">
      <c r="B1003" s="72"/>
    </row>
    <row r="1004" spans="2:2" x14ac:dyDescent="0.25">
      <c r="B1004" s="72"/>
    </row>
    <row r="1005" spans="2:2" x14ac:dyDescent="0.25">
      <c r="B1005" s="72"/>
    </row>
    <row r="1006" spans="2:2" x14ac:dyDescent="0.25">
      <c r="B1006" s="72"/>
    </row>
    <row r="1007" spans="2:2" x14ac:dyDescent="0.25">
      <c r="B1007" s="72"/>
    </row>
    <row r="1008" spans="2:2" x14ac:dyDescent="0.25">
      <c r="B1008" s="72"/>
    </row>
    <row r="1009" spans="2:2" x14ac:dyDescent="0.25">
      <c r="B1009" s="72"/>
    </row>
    <row r="1010" spans="2:2" x14ac:dyDescent="0.25">
      <c r="B1010" s="72"/>
    </row>
    <row r="1011" spans="2:2" x14ac:dyDescent="0.25">
      <c r="B1011" s="72"/>
    </row>
    <row r="1012" spans="2:2" x14ac:dyDescent="0.25">
      <c r="B1012" s="72"/>
    </row>
    <row r="1013" spans="2:2" x14ac:dyDescent="0.25">
      <c r="B1013" s="72"/>
    </row>
    <row r="1014" spans="2:2" x14ac:dyDescent="0.25">
      <c r="B1014" s="72"/>
    </row>
    <row r="1015" spans="2:2" x14ac:dyDescent="0.25">
      <c r="B1015" s="72"/>
    </row>
    <row r="1016" spans="2:2" x14ac:dyDescent="0.25">
      <c r="B1016" s="72"/>
    </row>
    <row r="1017" spans="2:2" x14ac:dyDescent="0.25">
      <c r="B1017" s="72"/>
    </row>
    <row r="1018" spans="2:2" x14ac:dyDescent="0.25">
      <c r="B1018" s="72"/>
    </row>
    <row r="1019" spans="2:2" x14ac:dyDescent="0.25">
      <c r="B1019" s="72"/>
    </row>
    <row r="1020" spans="2:2" x14ac:dyDescent="0.25">
      <c r="B1020" s="72"/>
    </row>
    <row r="1021" spans="2:2" x14ac:dyDescent="0.25">
      <c r="B1021" s="72"/>
    </row>
    <row r="1022" spans="2:2" x14ac:dyDescent="0.25">
      <c r="B1022" s="72"/>
    </row>
    <row r="1023" spans="2:2" x14ac:dyDescent="0.25">
      <c r="B1023" s="72"/>
    </row>
    <row r="1024" spans="2:2" x14ac:dyDescent="0.25">
      <c r="B1024" s="72"/>
    </row>
    <row r="1025" spans="2:2" x14ac:dyDescent="0.25">
      <c r="B1025" s="72"/>
    </row>
    <row r="1026" spans="2:2" x14ac:dyDescent="0.25">
      <c r="B1026" s="72"/>
    </row>
    <row r="1027" spans="2:2" x14ac:dyDescent="0.25">
      <c r="B1027" s="72"/>
    </row>
    <row r="1028" spans="2:2" x14ac:dyDescent="0.25">
      <c r="B1028" s="72"/>
    </row>
    <row r="1029" spans="2:2" x14ac:dyDescent="0.25">
      <c r="B1029" s="72"/>
    </row>
    <row r="1030" spans="2:2" x14ac:dyDescent="0.25">
      <c r="B1030" s="72"/>
    </row>
    <row r="1031" spans="2:2" x14ac:dyDescent="0.25">
      <c r="B1031" s="72"/>
    </row>
    <row r="1032" spans="2:2" x14ac:dyDescent="0.25">
      <c r="B1032" s="72"/>
    </row>
    <row r="1033" spans="2:2" x14ac:dyDescent="0.25">
      <c r="B1033" s="72"/>
    </row>
    <row r="1034" spans="2:2" x14ac:dyDescent="0.25">
      <c r="B1034" s="72"/>
    </row>
    <row r="1035" spans="2:2" x14ac:dyDescent="0.25">
      <c r="B1035" s="72"/>
    </row>
    <row r="1036" spans="2:2" x14ac:dyDescent="0.25">
      <c r="B1036" s="72"/>
    </row>
    <row r="1037" spans="2:2" x14ac:dyDescent="0.25">
      <c r="B1037" s="72"/>
    </row>
    <row r="1038" spans="2:2" x14ac:dyDescent="0.25">
      <c r="B1038" s="72"/>
    </row>
    <row r="1039" spans="2:2" x14ac:dyDescent="0.25">
      <c r="B1039" s="72"/>
    </row>
    <row r="1040" spans="2:2" x14ac:dyDescent="0.25">
      <c r="B1040" s="72"/>
    </row>
    <row r="1041" spans="2:2" x14ac:dyDescent="0.25">
      <c r="B1041" s="72"/>
    </row>
    <row r="1042" spans="2:2" x14ac:dyDescent="0.25">
      <c r="B1042" s="72"/>
    </row>
    <row r="1043" spans="2:2" x14ac:dyDescent="0.25">
      <c r="B1043" s="72"/>
    </row>
    <row r="1044" spans="2:2" x14ac:dyDescent="0.25">
      <c r="B1044" s="72"/>
    </row>
    <row r="1045" spans="2:2" x14ac:dyDescent="0.25">
      <c r="B1045" s="72"/>
    </row>
    <row r="1046" spans="2:2" x14ac:dyDescent="0.25">
      <c r="B1046" s="72"/>
    </row>
    <row r="1047" spans="2:2" x14ac:dyDescent="0.25">
      <c r="B1047" s="72"/>
    </row>
    <row r="1048" spans="2:2" x14ac:dyDescent="0.25">
      <c r="B1048" s="72"/>
    </row>
    <row r="1049" spans="2:2" x14ac:dyDescent="0.25">
      <c r="B1049" s="72"/>
    </row>
    <row r="1050" spans="2:2" x14ac:dyDescent="0.25">
      <c r="B1050" s="72"/>
    </row>
    <row r="1051" spans="2:2" x14ac:dyDescent="0.25">
      <c r="B1051" s="72"/>
    </row>
    <row r="1052" spans="2:2" x14ac:dyDescent="0.25">
      <c r="B1052" s="72"/>
    </row>
    <row r="1053" spans="2:2" x14ac:dyDescent="0.25">
      <c r="B1053" s="72"/>
    </row>
    <row r="1054" spans="2:2" x14ac:dyDescent="0.25">
      <c r="B1054" s="72"/>
    </row>
    <row r="1055" spans="2:2" x14ac:dyDescent="0.25">
      <c r="B1055" s="72"/>
    </row>
    <row r="1056" spans="2:2" x14ac:dyDescent="0.25">
      <c r="B1056" s="72"/>
    </row>
    <row r="1057" spans="2:2" x14ac:dyDescent="0.25">
      <c r="B1057" s="72"/>
    </row>
    <row r="1058" spans="2:2" x14ac:dyDescent="0.25">
      <c r="B1058" s="72"/>
    </row>
    <row r="1059" spans="2:2" x14ac:dyDescent="0.25">
      <c r="B1059" s="72"/>
    </row>
    <row r="1060" spans="2:2" x14ac:dyDescent="0.25">
      <c r="B1060" s="72"/>
    </row>
    <row r="1061" spans="2:2" x14ac:dyDescent="0.25">
      <c r="B1061" s="72"/>
    </row>
    <row r="1062" spans="2:2" x14ac:dyDescent="0.25">
      <c r="B1062" s="72"/>
    </row>
    <row r="1063" spans="2:2" x14ac:dyDescent="0.25">
      <c r="B1063" s="72"/>
    </row>
    <row r="1064" spans="2:2" x14ac:dyDescent="0.25">
      <c r="B1064" s="72"/>
    </row>
    <row r="1065" spans="2:2" x14ac:dyDescent="0.25">
      <c r="B1065" s="72"/>
    </row>
    <row r="1066" spans="2:2" x14ac:dyDescent="0.25">
      <c r="B1066" s="72"/>
    </row>
    <row r="1067" spans="2:2" x14ac:dyDescent="0.25">
      <c r="B1067" s="72"/>
    </row>
    <row r="1068" spans="2:2" x14ac:dyDescent="0.25">
      <c r="B1068" s="72"/>
    </row>
    <row r="1069" spans="2:2" x14ac:dyDescent="0.25">
      <c r="B1069" s="72"/>
    </row>
    <row r="1070" spans="2:2" x14ac:dyDescent="0.25">
      <c r="B1070" s="72"/>
    </row>
    <row r="1071" spans="2:2" x14ac:dyDescent="0.25">
      <c r="B1071" s="72"/>
    </row>
    <row r="1072" spans="2:2" x14ac:dyDescent="0.25">
      <c r="B1072" s="72"/>
    </row>
    <row r="1073" spans="2:2" x14ac:dyDescent="0.25">
      <c r="B1073" s="72"/>
    </row>
    <row r="1074" spans="2:2" x14ac:dyDescent="0.25">
      <c r="B1074" s="72"/>
    </row>
    <row r="1075" spans="2:2" x14ac:dyDescent="0.25">
      <c r="B1075" s="72"/>
    </row>
    <row r="1076" spans="2:2" x14ac:dyDescent="0.25">
      <c r="B1076" s="72"/>
    </row>
    <row r="1077" spans="2:2" x14ac:dyDescent="0.25">
      <c r="B1077" s="72"/>
    </row>
    <row r="1078" spans="2:2" x14ac:dyDescent="0.25">
      <c r="B1078" s="72"/>
    </row>
    <row r="1079" spans="2:2" x14ac:dyDescent="0.25">
      <c r="B1079" s="72"/>
    </row>
    <row r="1080" spans="2:2" x14ac:dyDescent="0.25">
      <c r="B1080" s="72"/>
    </row>
    <row r="1081" spans="2:2" x14ac:dyDescent="0.25">
      <c r="B1081" s="72"/>
    </row>
    <row r="1082" spans="2:2" x14ac:dyDescent="0.25">
      <c r="B1082" s="72"/>
    </row>
    <row r="1083" spans="2:2" x14ac:dyDescent="0.25">
      <c r="B1083" s="72"/>
    </row>
    <row r="1084" spans="2:2" x14ac:dyDescent="0.25">
      <c r="B1084" s="72"/>
    </row>
    <row r="1085" spans="2:2" x14ac:dyDescent="0.25">
      <c r="B1085" s="72"/>
    </row>
    <row r="1086" spans="2:2" x14ac:dyDescent="0.25">
      <c r="B1086" s="72"/>
    </row>
    <row r="1087" spans="2:2" x14ac:dyDescent="0.25">
      <c r="B1087" s="72"/>
    </row>
    <row r="1088" spans="2:2" x14ac:dyDescent="0.25">
      <c r="B1088" s="72"/>
    </row>
    <row r="1089" spans="2:2" x14ac:dyDescent="0.25">
      <c r="B1089" s="72"/>
    </row>
    <row r="1090" spans="2:2" x14ac:dyDescent="0.25">
      <c r="B1090" s="72"/>
    </row>
    <row r="1091" spans="2:2" x14ac:dyDescent="0.25">
      <c r="B1091" s="72"/>
    </row>
    <row r="1092" spans="2:2" x14ac:dyDescent="0.25">
      <c r="B1092" s="72"/>
    </row>
    <row r="1093" spans="2:2" x14ac:dyDescent="0.25">
      <c r="B1093" s="72"/>
    </row>
    <row r="1094" spans="2:2" x14ac:dyDescent="0.25">
      <c r="B1094" s="72"/>
    </row>
    <row r="1095" spans="2:2" x14ac:dyDescent="0.25">
      <c r="B1095" s="72"/>
    </row>
    <row r="1096" spans="2:2" x14ac:dyDescent="0.25">
      <c r="B1096" s="72"/>
    </row>
    <row r="1097" spans="2:2" x14ac:dyDescent="0.25">
      <c r="B1097" s="72"/>
    </row>
    <row r="1098" spans="2:2" x14ac:dyDescent="0.25">
      <c r="B1098" s="72"/>
    </row>
    <row r="1099" spans="2:2" x14ac:dyDescent="0.25">
      <c r="B1099" s="72"/>
    </row>
    <row r="1100" spans="2:2" x14ac:dyDescent="0.25">
      <c r="B1100" s="72"/>
    </row>
    <row r="1101" spans="2:2" x14ac:dyDescent="0.25">
      <c r="B1101" s="72"/>
    </row>
    <row r="1102" spans="2:2" x14ac:dyDescent="0.25">
      <c r="B1102" s="72"/>
    </row>
    <row r="1103" spans="2:2" x14ac:dyDescent="0.25">
      <c r="B1103" s="72"/>
    </row>
    <row r="1104" spans="2:2" x14ac:dyDescent="0.25">
      <c r="B1104" s="72"/>
    </row>
    <row r="1105" spans="2:2" x14ac:dyDescent="0.25">
      <c r="B1105" s="72"/>
    </row>
    <row r="1106" spans="2:2" x14ac:dyDescent="0.25">
      <c r="B1106" s="72"/>
    </row>
    <row r="1107" spans="2:2" x14ac:dyDescent="0.25">
      <c r="B1107" s="72"/>
    </row>
    <row r="1108" spans="2:2" x14ac:dyDescent="0.25">
      <c r="B1108" s="72"/>
    </row>
    <row r="1109" spans="2:2" x14ac:dyDescent="0.25">
      <c r="B1109" s="72"/>
    </row>
    <row r="1110" spans="2:2" x14ac:dyDescent="0.25">
      <c r="B1110" s="72"/>
    </row>
    <row r="1111" spans="2:2" x14ac:dyDescent="0.25">
      <c r="B1111" s="72"/>
    </row>
    <row r="1112" spans="2:2" x14ac:dyDescent="0.25">
      <c r="B1112" s="72"/>
    </row>
    <row r="1113" spans="2:2" x14ac:dyDescent="0.25">
      <c r="B1113" s="72"/>
    </row>
    <row r="1114" spans="2:2" x14ac:dyDescent="0.25">
      <c r="B1114" s="72"/>
    </row>
    <row r="1115" spans="2:2" x14ac:dyDescent="0.25">
      <c r="B1115" s="72"/>
    </row>
    <row r="1116" spans="2:2" x14ac:dyDescent="0.25">
      <c r="B1116" s="72"/>
    </row>
    <row r="1117" spans="2:2" x14ac:dyDescent="0.25">
      <c r="B1117" s="72"/>
    </row>
    <row r="1118" spans="2:2" x14ac:dyDescent="0.25">
      <c r="B1118" s="72"/>
    </row>
    <row r="1119" spans="2:2" x14ac:dyDescent="0.25">
      <c r="B1119" s="72"/>
    </row>
    <row r="1120" spans="2:2" x14ac:dyDescent="0.25">
      <c r="B1120" s="72"/>
    </row>
    <row r="1121" spans="2:2" x14ac:dyDescent="0.25">
      <c r="B1121" s="72"/>
    </row>
    <row r="1122" spans="2:2" x14ac:dyDescent="0.25">
      <c r="B1122" s="72"/>
    </row>
    <row r="1123" spans="2:2" x14ac:dyDescent="0.25">
      <c r="B1123" s="72"/>
    </row>
    <row r="1124" spans="2:2" x14ac:dyDescent="0.25">
      <c r="B1124" s="72"/>
    </row>
    <row r="1125" spans="2:2" x14ac:dyDescent="0.25">
      <c r="B1125" s="72"/>
    </row>
    <row r="1126" spans="2:2" x14ac:dyDescent="0.25">
      <c r="B1126" s="72"/>
    </row>
    <row r="1127" spans="2:2" x14ac:dyDescent="0.25">
      <c r="B1127" s="72"/>
    </row>
    <row r="1128" spans="2:2" x14ac:dyDescent="0.25">
      <c r="B1128" s="72"/>
    </row>
    <row r="1129" spans="2:2" x14ac:dyDescent="0.25">
      <c r="B1129" s="72"/>
    </row>
    <row r="1130" spans="2:2" x14ac:dyDescent="0.25">
      <c r="B1130" s="72"/>
    </row>
    <row r="1131" spans="2:2" x14ac:dyDescent="0.25">
      <c r="B1131" s="72"/>
    </row>
    <row r="1132" spans="2:2" x14ac:dyDescent="0.25">
      <c r="B1132" s="72"/>
    </row>
    <row r="1133" spans="2:2" x14ac:dyDescent="0.25">
      <c r="B1133" s="72"/>
    </row>
    <row r="1134" spans="2:2" x14ac:dyDescent="0.25">
      <c r="B1134" s="72"/>
    </row>
    <row r="1135" spans="2:2" x14ac:dyDescent="0.25">
      <c r="B1135" s="72"/>
    </row>
    <row r="1136" spans="2:2" x14ac:dyDescent="0.25">
      <c r="B1136" s="72"/>
    </row>
    <row r="1137" spans="2:2" x14ac:dyDescent="0.25">
      <c r="B1137" s="72"/>
    </row>
    <row r="1138" spans="2:2" x14ac:dyDescent="0.25">
      <c r="B1138" s="72"/>
    </row>
    <row r="1139" spans="2:2" x14ac:dyDescent="0.25">
      <c r="B1139" s="72"/>
    </row>
    <row r="1140" spans="2:2" x14ac:dyDescent="0.25">
      <c r="B1140" s="72"/>
    </row>
    <row r="1141" spans="2:2" x14ac:dyDescent="0.25">
      <c r="B1141" s="72"/>
    </row>
    <row r="1142" spans="2:2" x14ac:dyDescent="0.25">
      <c r="B1142" s="72"/>
    </row>
    <row r="1143" spans="2:2" x14ac:dyDescent="0.25">
      <c r="B1143" s="72"/>
    </row>
    <row r="1144" spans="2:2" x14ac:dyDescent="0.25">
      <c r="B1144" s="72"/>
    </row>
    <row r="1145" spans="2:2" x14ac:dyDescent="0.25">
      <c r="B1145" s="72"/>
    </row>
    <row r="1146" spans="2:2" x14ac:dyDescent="0.25">
      <c r="B1146" s="72"/>
    </row>
    <row r="1147" spans="2:2" x14ac:dyDescent="0.25">
      <c r="B1147" s="72"/>
    </row>
    <row r="1148" spans="2:2" x14ac:dyDescent="0.25">
      <c r="B1148" s="72"/>
    </row>
    <row r="1149" spans="2:2" x14ac:dyDescent="0.25">
      <c r="B1149" s="72"/>
    </row>
    <row r="1150" spans="2:2" x14ac:dyDescent="0.25">
      <c r="B1150" s="72"/>
    </row>
    <row r="1151" spans="2:2" x14ac:dyDescent="0.25">
      <c r="B1151" s="72"/>
    </row>
    <row r="1152" spans="2:2" x14ac:dyDescent="0.25">
      <c r="B1152" s="72"/>
    </row>
    <row r="1153" spans="2:2" x14ac:dyDescent="0.25">
      <c r="B1153" s="72"/>
    </row>
    <row r="1154" spans="2:2" x14ac:dyDescent="0.25">
      <c r="B1154" s="72"/>
    </row>
    <row r="1155" spans="2:2" x14ac:dyDescent="0.25">
      <c r="B1155" s="72"/>
    </row>
    <row r="1156" spans="2:2" x14ac:dyDescent="0.25">
      <c r="B1156" s="72"/>
    </row>
    <row r="1157" spans="2:2" x14ac:dyDescent="0.25">
      <c r="B1157" s="72"/>
    </row>
    <row r="1158" spans="2:2" x14ac:dyDescent="0.25">
      <c r="B1158" s="72"/>
    </row>
    <row r="1159" spans="2:2" x14ac:dyDescent="0.25">
      <c r="B1159" s="72"/>
    </row>
    <row r="1160" spans="2:2" x14ac:dyDescent="0.25">
      <c r="B1160" s="72"/>
    </row>
    <row r="1161" spans="2:2" x14ac:dyDescent="0.25">
      <c r="B1161" s="72"/>
    </row>
    <row r="1162" spans="2:2" x14ac:dyDescent="0.25">
      <c r="B1162" s="72"/>
    </row>
    <row r="1163" spans="2:2" x14ac:dyDescent="0.25">
      <c r="B1163" s="72"/>
    </row>
    <row r="1164" spans="2:2" x14ac:dyDescent="0.25">
      <c r="B1164" s="72"/>
    </row>
    <row r="1165" spans="2:2" x14ac:dyDescent="0.25">
      <c r="B1165" s="72"/>
    </row>
    <row r="1166" spans="2:2" x14ac:dyDescent="0.25">
      <c r="B1166" s="72"/>
    </row>
    <row r="1167" spans="2:2" x14ac:dyDescent="0.25">
      <c r="B1167" s="72"/>
    </row>
    <row r="1168" spans="2:2" x14ac:dyDescent="0.25">
      <c r="B1168" s="72"/>
    </row>
    <row r="1169" spans="2:2" x14ac:dyDescent="0.25">
      <c r="B1169" s="72"/>
    </row>
    <row r="1170" spans="2:2" x14ac:dyDescent="0.25">
      <c r="B1170" s="72"/>
    </row>
    <row r="1171" spans="2:2" x14ac:dyDescent="0.25">
      <c r="B1171" s="72"/>
    </row>
    <row r="1172" spans="2:2" x14ac:dyDescent="0.25">
      <c r="B1172" s="72"/>
    </row>
    <row r="1173" spans="2:2" x14ac:dyDescent="0.25">
      <c r="B1173" s="72"/>
    </row>
    <row r="1174" spans="2:2" x14ac:dyDescent="0.25">
      <c r="B1174" s="72"/>
    </row>
    <row r="1175" spans="2:2" x14ac:dyDescent="0.25">
      <c r="B1175" s="72"/>
    </row>
    <row r="1176" spans="2:2" x14ac:dyDescent="0.25">
      <c r="B1176" s="72"/>
    </row>
    <row r="1177" spans="2:2" x14ac:dyDescent="0.25">
      <c r="B1177" s="72"/>
    </row>
    <row r="1178" spans="2:2" x14ac:dyDescent="0.25">
      <c r="B1178" s="72"/>
    </row>
    <row r="1179" spans="2:2" x14ac:dyDescent="0.25">
      <c r="B1179" s="72"/>
    </row>
    <row r="1180" spans="2:2" x14ac:dyDescent="0.25">
      <c r="B1180" s="72"/>
    </row>
    <row r="1181" spans="2:2" x14ac:dyDescent="0.25">
      <c r="B1181" s="72"/>
    </row>
    <row r="1182" spans="2:2" x14ac:dyDescent="0.25">
      <c r="B1182" s="72"/>
    </row>
    <row r="1183" spans="2:2" x14ac:dyDescent="0.25">
      <c r="B1183" s="72"/>
    </row>
    <row r="1184" spans="2:2" x14ac:dyDescent="0.25">
      <c r="B1184" s="72"/>
    </row>
    <row r="1185" spans="2:2" x14ac:dyDescent="0.25">
      <c r="B1185" s="72"/>
    </row>
    <row r="1186" spans="2:2" x14ac:dyDescent="0.25">
      <c r="B1186" s="72"/>
    </row>
    <row r="1187" spans="2:2" x14ac:dyDescent="0.25">
      <c r="B1187" s="72"/>
    </row>
    <row r="1188" spans="2:2" x14ac:dyDescent="0.25">
      <c r="B1188" s="72"/>
    </row>
    <row r="1189" spans="2:2" x14ac:dyDescent="0.25">
      <c r="B1189" s="72"/>
    </row>
    <row r="1190" spans="2:2" x14ac:dyDescent="0.25">
      <c r="B1190" s="72"/>
    </row>
    <row r="1191" spans="2:2" x14ac:dyDescent="0.25">
      <c r="B1191" s="72"/>
    </row>
    <row r="1192" spans="2:2" x14ac:dyDescent="0.25">
      <c r="B1192" s="72"/>
    </row>
    <row r="1193" spans="2:2" x14ac:dyDescent="0.25">
      <c r="B1193" s="72"/>
    </row>
    <row r="1194" spans="2:2" x14ac:dyDescent="0.25">
      <c r="B1194" s="72"/>
    </row>
    <row r="1195" spans="2:2" x14ac:dyDescent="0.25">
      <c r="B1195" s="72"/>
    </row>
    <row r="1196" spans="2:2" x14ac:dyDescent="0.25">
      <c r="B1196" s="72"/>
    </row>
    <row r="1197" spans="2:2" x14ac:dyDescent="0.25">
      <c r="B1197" s="72"/>
    </row>
    <row r="1198" spans="2:2" x14ac:dyDescent="0.25">
      <c r="B1198" s="72"/>
    </row>
    <row r="1199" spans="2:2" x14ac:dyDescent="0.25">
      <c r="B1199" s="72"/>
    </row>
    <row r="1200" spans="2:2" x14ac:dyDescent="0.25">
      <c r="B1200" s="72"/>
    </row>
    <row r="1201" spans="2:2" x14ac:dyDescent="0.25">
      <c r="B1201" s="72"/>
    </row>
    <row r="1202" spans="2:2" x14ac:dyDescent="0.25">
      <c r="B1202" s="72"/>
    </row>
    <row r="1203" spans="2:2" x14ac:dyDescent="0.25">
      <c r="B1203" s="72"/>
    </row>
    <row r="1204" spans="2:2" x14ac:dyDescent="0.25">
      <c r="B1204" s="72"/>
    </row>
    <row r="1205" spans="2:2" x14ac:dyDescent="0.25">
      <c r="B1205" s="72"/>
    </row>
    <row r="1206" spans="2:2" x14ac:dyDescent="0.25">
      <c r="B1206" s="72"/>
    </row>
    <row r="1207" spans="2:2" x14ac:dyDescent="0.25">
      <c r="B1207" s="72"/>
    </row>
    <row r="1208" spans="2:2" x14ac:dyDescent="0.25">
      <c r="B1208" s="72"/>
    </row>
    <row r="1209" spans="2:2" x14ac:dyDescent="0.25">
      <c r="B1209" s="72"/>
    </row>
    <row r="1210" spans="2:2" x14ac:dyDescent="0.25">
      <c r="B1210" s="72"/>
    </row>
    <row r="1211" spans="2:2" x14ac:dyDescent="0.25">
      <c r="B1211" s="72"/>
    </row>
    <row r="1212" spans="2:2" x14ac:dyDescent="0.25">
      <c r="B1212" s="72"/>
    </row>
    <row r="1213" spans="2:2" x14ac:dyDescent="0.25">
      <c r="B1213" s="72"/>
    </row>
    <row r="1214" spans="2:2" x14ac:dyDescent="0.25">
      <c r="B1214" s="72"/>
    </row>
    <row r="1215" spans="2:2" x14ac:dyDescent="0.25">
      <c r="B1215" s="72"/>
    </row>
    <row r="1216" spans="2:2" x14ac:dyDescent="0.25">
      <c r="B1216" s="72"/>
    </row>
    <row r="1217" spans="2:2" x14ac:dyDescent="0.25">
      <c r="B1217" s="72"/>
    </row>
    <row r="1218" spans="2:2" x14ac:dyDescent="0.25">
      <c r="B1218" s="72"/>
    </row>
    <row r="1219" spans="2:2" x14ac:dyDescent="0.25">
      <c r="B1219" s="72"/>
    </row>
    <row r="1220" spans="2:2" x14ac:dyDescent="0.25">
      <c r="B1220" s="72"/>
    </row>
    <row r="1221" spans="2:2" x14ac:dyDescent="0.25">
      <c r="B1221" s="72"/>
    </row>
    <row r="1222" spans="2:2" x14ac:dyDescent="0.25">
      <c r="B1222" s="72"/>
    </row>
    <row r="1223" spans="2:2" x14ac:dyDescent="0.25">
      <c r="B1223" s="72"/>
    </row>
    <row r="1224" spans="2:2" x14ac:dyDescent="0.25">
      <c r="B1224" s="72"/>
    </row>
    <row r="1225" spans="2:2" x14ac:dyDescent="0.25">
      <c r="B1225" s="72"/>
    </row>
    <row r="1226" spans="2:2" x14ac:dyDescent="0.25">
      <c r="B1226" s="72"/>
    </row>
    <row r="1227" spans="2:2" x14ac:dyDescent="0.25">
      <c r="B1227" s="72"/>
    </row>
    <row r="1228" spans="2:2" x14ac:dyDescent="0.25">
      <c r="B1228" s="72"/>
    </row>
    <row r="1229" spans="2:2" x14ac:dyDescent="0.25">
      <c r="B1229" s="72"/>
    </row>
    <row r="1230" spans="2:2" x14ac:dyDescent="0.25">
      <c r="B1230" s="72"/>
    </row>
    <row r="1231" spans="2:2" x14ac:dyDescent="0.25">
      <c r="B1231" s="72"/>
    </row>
    <row r="1232" spans="2:2" x14ac:dyDescent="0.25">
      <c r="B1232" s="72"/>
    </row>
    <row r="1233" spans="2:2" x14ac:dyDescent="0.25">
      <c r="B1233" s="72"/>
    </row>
    <row r="1234" spans="2:2" x14ac:dyDescent="0.25">
      <c r="B1234" s="72"/>
    </row>
    <row r="1235" spans="2:2" x14ac:dyDescent="0.25">
      <c r="B1235" s="72"/>
    </row>
    <row r="1236" spans="2:2" x14ac:dyDescent="0.25">
      <c r="B1236" s="72"/>
    </row>
    <row r="1237" spans="2:2" x14ac:dyDescent="0.25">
      <c r="B1237" s="72"/>
    </row>
    <row r="1238" spans="2:2" x14ac:dyDescent="0.25">
      <c r="B1238" s="72"/>
    </row>
    <row r="1239" spans="2:2" x14ac:dyDescent="0.25">
      <c r="B1239" s="72"/>
    </row>
    <row r="1240" spans="2:2" x14ac:dyDescent="0.25">
      <c r="B1240" s="72"/>
    </row>
    <row r="1241" spans="2:2" x14ac:dyDescent="0.25">
      <c r="B1241" s="72"/>
    </row>
    <row r="1242" spans="2:2" x14ac:dyDescent="0.25">
      <c r="B1242" s="72"/>
    </row>
    <row r="1243" spans="2:2" x14ac:dyDescent="0.25">
      <c r="B1243" s="72"/>
    </row>
    <row r="1244" spans="2:2" x14ac:dyDescent="0.25">
      <c r="B1244" s="72"/>
    </row>
    <row r="1245" spans="2:2" x14ac:dyDescent="0.25">
      <c r="B1245" s="72"/>
    </row>
    <row r="1246" spans="2:2" x14ac:dyDescent="0.25">
      <c r="B1246" s="72"/>
    </row>
    <row r="1247" spans="2:2" x14ac:dyDescent="0.25">
      <c r="B1247" s="72"/>
    </row>
    <row r="1248" spans="2:2" x14ac:dyDescent="0.25">
      <c r="B1248" s="72"/>
    </row>
    <row r="1249" spans="2:2" x14ac:dyDescent="0.25">
      <c r="B1249" s="72"/>
    </row>
    <row r="1250" spans="2:2" x14ac:dyDescent="0.25">
      <c r="B1250" s="72"/>
    </row>
    <row r="1251" spans="2:2" x14ac:dyDescent="0.25">
      <c r="B1251" s="72"/>
    </row>
    <row r="1252" spans="2:2" x14ac:dyDescent="0.25">
      <c r="B1252" s="72"/>
    </row>
    <row r="1253" spans="2:2" x14ac:dyDescent="0.25">
      <c r="B1253" s="72"/>
    </row>
    <row r="1254" spans="2:2" x14ac:dyDescent="0.25">
      <c r="B1254" s="72"/>
    </row>
    <row r="1255" spans="2:2" x14ac:dyDescent="0.25">
      <c r="B1255" s="72"/>
    </row>
    <row r="1256" spans="2:2" x14ac:dyDescent="0.25">
      <c r="B1256" s="72"/>
    </row>
    <row r="1257" spans="2:2" x14ac:dyDescent="0.25">
      <c r="B1257" s="72"/>
    </row>
    <row r="1258" spans="2:2" x14ac:dyDescent="0.25">
      <c r="B1258" s="72"/>
    </row>
    <row r="1259" spans="2:2" x14ac:dyDescent="0.25">
      <c r="B1259" s="72"/>
    </row>
    <row r="1260" spans="2:2" x14ac:dyDescent="0.25">
      <c r="B1260" s="72"/>
    </row>
    <row r="1261" spans="2:2" x14ac:dyDescent="0.25">
      <c r="B1261" s="72"/>
    </row>
    <row r="1262" spans="2:2" x14ac:dyDescent="0.25">
      <c r="B1262" s="72"/>
    </row>
    <row r="1263" spans="2:2" x14ac:dyDescent="0.25">
      <c r="B1263" s="72"/>
    </row>
    <row r="1264" spans="2:2" x14ac:dyDescent="0.25">
      <c r="B1264" s="72"/>
    </row>
    <row r="1265" spans="2:2" x14ac:dyDescent="0.25">
      <c r="B1265" s="72"/>
    </row>
    <row r="1266" spans="2:2" x14ac:dyDescent="0.25">
      <c r="B1266" s="72"/>
    </row>
    <row r="1267" spans="2:2" x14ac:dyDescent="0.25">
      <c r="B1267" s="72"/>
    </row>
    <row r="1268" spans="2:2" x14ac:dyDescent="0.25">
      <c r="B1268" s="72"/>
    </row>
    <row r="1269" spans="2:2" x14ac:dyDescent="0.25">
      <c r="B1269" s="72"/>
    </row>
    <row r="1270" spans="2:2" x14ac:dyDescent="0.25">
      <c r="B1270" s="72"/>
    </row>
    <row r="1271" spans="2:2" x14ac:dyDescent="0.25">
      <c r="B1271" s="72"/>
    </row>
    <row r="1272" spans="2:2" x14ac:dyDescent="0.25">
      <c r="B1272" s="72"/>
    </row>
    <row r="1273" spans="2:2" x14ac:dyDescent="0.25">
      <c r="B1273" s="72"/>
    </row>
    <row r="1274" spans="2:2" x14ac:dyDescent="0.25">
      <c r="B1274" s="72"/>
    </row>
    <row r="1275" spans="2:2" x14ac:dyDescent="0.25">
      <c r="B1275" s="72"/>
    </row>
    <row r="1276" spans="2:2" x14ac:dyDescent="0.25">
      <c r="B1276" s="72"/>
    </row>
    <row r="1277" spans="2:2" x14ac:dyDescent="0.25">
      <c r="B1277" s="72"/>
    </row>
    <row r="1278" spans="2:2" x14ac:dyDescent="0.25">
      <c r="B1278" s="72"/>
    </row>
    <row r="1279" spans="2:2" x14ac:dyDescent="0.25">
      <c r="B1279" s="72"/>
    </row>
    <row r="1280" spans="2:2" x14ac:dyDescent="0.25">
      <c r="B1280" s="72"/>
    </row>
    <row r="1281" spans="2:2" x14ac:dyDescent="0.25">
      <c r="B1281" s="72"/>
    </row>
    <row r="1282" spans="2:2" x14ac:dyDescent="0.25">
      <c r="B1282" s="72"/>
    </row>
    <row r="1283" spans="2:2" x14ac:dyDescent="0.25">
      <c r="B1283" s="72"/>
    </row>
    <row r="1284" spans="2:2" x14ac:dyDescent="0.25">
      <c r="B1284" s="72"/>
    </row>
    <row r="1285" spans="2:2" x14ac:dyDescent="0.25">
      <c r="B1285" s="72"/>
    </row>
    <row r="1286" spans="2:2" x14ac:dyDescent="0.25">
      <c r="B1286" s="72"/>
    </row>
    <row r="1287" spans="2:2" x14ac:dyDescent="0.25">
      <c r="B1287" s="72"/>
    </row>
    <row r="1288" spans="2:2" x14ac:dyDescent="0.25">
      <c r="B1288" s="72"/>
    </row>
    <row r="1289" spans="2:2" x14ac:dyDescent="0.25">
      <c r="B1289" s="72"/>
    </row>
    <row r="1290" spans="2:2" x14ac:dyDescent="0.25">
      <c r="B1290" s="72"/>
    </row>
    <row r="1291" spans="2:2" x14ac:dyDescent="0.25">
      <c r="B1291" s="72"/>
    </row>
    <row r="1292" spans="2:2" x14ac:dyDescent="0.25">
      <c r="B1292" s="72"/>
    </row>
    <row r="1293" spans="2:2" x14ac:dyDescent="0.25">
      <c r="B1293" s="72"/>
    </row>
    <row r="1294" spans="2:2" x14ac:dyDescent="0.25">
      <c r="B1294" s="72"/>
    </row>
    <row r="1295" spans="2:2" x14ac:dyDescent="0.25">
      <c r="B1295" s="72"/>
    </row>
    <row r="1296" spans="2:2" x14ac:dyDescent="0.25">
      <c r="B1296" s="72"/>
    </row>
    <row r="1297" spans="2:2" x14ac:dyDescent="0.25">
      <c r="B1297" s="72"/>
    </row>
    <row r="1298" spans="2:2" x14ac:dyDescent="0.25">
      <c r="B1298" s="72"/>
    </row>
    <row r="1299" spans="2:2" x14ac:dyDescent="0.25">
      <c r="B1299" s="72"/>
    </row>
    <row r="1300" spans="2:2" x14ac:dyDescent="0.25">
      <c r="B1300" s="72"/>
    </row>
    <row r="1301" spans="2:2" x14ac:dyDescent="0.25">
      <c r="B1301" s="72"/>
    </row>
    <row r="1302" spans="2:2" x14ac:dyDescent="0.25">
      <c r="B1302" s="72"/>
    </row>
    <row r="1303" spans="2:2" x14ac:dyDescent="0.25">
      <c r="B1303" s="72"/>
    </row>
    <row r="1304" spans="2:2" x14ac:dyDescent="0.25">
      <c r="B1304" s="72"/>
    </row>
    <row r="1305" spans="2:2" x14ac:dyDescent="0.25">
      <c r="B1305" s="72"/>
    </row>
    <row r="1306" spans="2:2" x14ac:dyDescent="0.25">
      <c r="B1306" s="72"/>
    </row>
    <row r="1307" spans="2:2" x14ac:dyDescent="0.25">
      <c r="B1307" s="72"/>
    </row>
    <row r="1308" spans="2:2" x14ac:dyDescent="0.25">
      <c r="B1308" s="72"/>
    </row>
    <row r="1309" spans="2:2" x14ac:dyDescent="0.25">
      <c r="B1309" s="72"/>
    </row>
    <row r="1310" spans="2:2" x14ac:dyDescent="0.25">
      <c r="B1310" s="72"/>
    </row>
    <row r="1311" spans="2:2" x14ac:dyDescent="0.25">
      <c r="B1311" s="72"/>
    </row>
    <row r="1312" spans="2:2" x14ac:dyDescent="0.25">
      <c r="B1312" s="72"/>
    </row>
    <row r="1313" spans="2:2" x14ac:dyDescent="0.25">
      <c r="B1313" s="72"/>
    </row>
    <row r="1314" spans="2:2" x14ac:dyDescent="0.25">
      <c r="B1314" s="72"/>
    </row>
    <row r="1315" spans="2:2" x14ac:dyDescent="0.25">
      <c r="B1315" s="72"/>
    </row>
    <row r="1316" spans="2:2" x14ac:dyDescent="0.25">
      <c r="B1316" s="72"/>
    </row>
    <row r="1317" spans="2:2" x14ac:dyDescent="0.25">
      <c r="B1317" s="72"/>
    </row>
    <row r="1318" spans="2:2" x14ac:dyDescent="0.25">
      <c r="B1318" s="72"/>
    </row>
    <row r="1319" spans="2:2" x14ac:dyDescent="0.25">
      <c r="B1319" s="72"/>
    </row>
    <row r="1320" spans="2:2" x14ac:dyDescent="0.25">
      <c r="B1320" s="72"/>
    </row>
    <row r="1321" spans="2:2" x14ac:dyDescent="0.25">
      <c r="B1321" s="72"/>
    </row>
    <row r="1322" spans="2:2" x14ac:dyDescent="0.25">
      <c r="B1322" s="72"/>
    </row>
    <row r="1323" spans="2:2" x14ac:dyDescent="0.25">
      <c r="B1323" s="72"/>
    </row>
    <row r="1324" spans="2:2" x14ac:dyDescent="0.25">
      <c r="B1324" s="72"/>
    </row>
    <row r="1325" spans="2:2" x14ac:dyDescent="0.25">
      <c r="B1325" s="72"/>
    </row>
    <row r="1326" spans="2:2" x14ac:dyDescent="0.25">
      <c r="B1326" s="72"/>
    </row>
    <row r="1327" spans="2:2" x14ac:dyDescent="0.25">
      <c r="B1327" s="72"/>
    </row>
    <row r="1328" spans="2:2" x14ac:dyDescent="0.25">
      <c r="B1328" s="72"/>
    </row>
    <row r="1329" spans="2:2" x14ac:dyDescent="0.25">
      <c r="B1329" s="72"/>
    </row>
    <row r="1330" spans="2:2" x14ac:dyDescent="0.25">
      <c r="B1330" s="72"/>
    </row>
    <row r="1331" spans="2:2" x14ac:dyDescent="0.25">
      <c r="B1331" s="72"/>
    </row>
    <row r="1332" spans="2:2" x14ac:dyDescent="0.25">
      <c r="B1332" s="72"/>
    </row>
    <row r="1333" spans="2:2" x14ac:dyDescent="0.25">
      <c r="B1333" s="72"/>
    </row>
    <row r="1334" spans="2:2" x14ac:dyDescent="0.25">
      <c r="B1334" s="72"/>
    </row>
    <row r="1335" spans="2:2" x14ac:dyDescent="0.25">
      <c r="B1335" s="72"/>
    </row>
    <row r="1336" spans="2:2" x14ac:dyDescent="0.25">
      <c r="B1336" s="72"/>
    </row>
  </sheetData>
  <autoFilter ref="A1:B1336" xr:uid="{FEEFE46C-3C61-4870-AF0D-7A4480FD7266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5" tint="0.39997558519241921"/>
  </sheetPr>
  <dimension ref="A1:M121"/>
  <sheetViews>
    <sheetView zoomScale="85" zoomScaleNormal="85" workbookViewId="0"/>
  </sheetViews>
  <sheetFormatPr baseColWidth="10" defaultColWidth="9.140625" defaultRowHeight="15" x14ac:dyDescent="0.25"/>
  <cols>
    <col min="1" max="1" width="26.85546875" bestFit="1" customWidth="1"/>
    <col min="2" max="2" width="21.85546875" customWidth="1"/>
    <col min="3" max="3" width="16.140625" customWidth="1"/>
    <col min="4" max="4" width="22.85546875" customWidth="1"/>
    <col min="5" max="5" width="17.85546875" customWidth="1"/>
    <col min="6" max="6" width="18.85546875" customWidth="1"/>
    <col min="7" max="7" width="27" customWidth="1"/>
    <col min="8" max="8" width="17.85546875" customWidth="1"/>
    <col min="9" max="10" width="19.85546875" customWidth="1"/>
    <col min="11" max="13" width="17.85546875" customWidth="1"/>
  </cols>
  <sheetData>
    <row r="1" spans="1:13" s="84" customFormat="1" ht="45" x14ac:dyDescent="0.25">
      <c r="B1" s="85"/>
      <c r="C1" s="85"/>
      <c r="D1" s="85" t="s">
        <v>68</v>
      </c>
      <c r="E1" s="85" t="s">
        <v>69</v>
      </c>
      <c r="F1" s="85" t="s">
        <v>70</v>
      </c>
      <c r="G1" s="85" t="s">
        <v>71</v>
      </c>
      <c r="H1" s="86" t="s">
        <v>105</v>
      </c>
      <c r="I1" s="86" t="s">
        <v>106</v>
      </c>
      <c r="J1" s="86" t="s">
        <v>102</v>
      </c>
      <c r="K1" s="86" t="s">
        <v>107</v>
      </c>
      <c r="L1" s="86" t="s">
        <v>0</v>
      </c>
      <c r="M1" s="86" t="s">
        <v>72</v>
      </c>
    </row>
    <row r="2" spans="1:13" ht="15" customHeight="1" x14ac:dyDescent="0.25">
      <c r="A2" t="str">
        <f>+B2&amp;C2</f>
        <v>ALFA45688</v>
      </c>
      <c r="B2" s="1" t="s">
        <v>1</v>
      </c>
      <c r="C2" s="34">
        <v>45688</v>
      </c>
      <c r="D2" s="104">
        <v>32747</v>
      </c>
      <c r="E2" s="104">
        <v>5537</v>
      </c>
      <c r="F2" s="104">
        <v>1019</v>
      </c>
      <c r="G2" s="104">
        <v>39303</v>
      </c>
      <c r="H2" s="21">
        <v>155466.93</v>
      </c>
      <c r="I2" s="21">
        <v>41766.75</v>
      </c>
      <c r="J2" s="104">
        <v>113700</v>
      </c>
      <c r="K2" s="104">
        <v>0</v>
      </c>
      <c r="L2" s="104">
        <v>113700</v>
      </c>
      <c r="M2" s="104">
        <v>74397</v>
      </c>
    </row>
    <row r="3" spans="1:13" ht="15" customHeight="1" x14ac:dyDescent="0.25">
      <c r="A3" t="str">
        <f t="shared" ref="A3:A58" si="0">+B3&amp;C3</f>
        <v>ALFA45716</v>
      </c>
      <c r="B3" s="1" t="s">
        <v>1</v>
      </c>
      <c r="C3" s="34">
        <v>45716</v>
      </c>
      <c r="D3" s="104">
        <v>33605</v>
      </c>
      <c r="E3" s="104">
        <v>5418</v>
      </c>
      <c r="F3" s="104">
        <v>874</v>
      </c>
      <c r="G3" s="104">
        <v>39897</v>
      </c>
      <c r="H3" s="21">
        <v>156263.99</v>
      </c>
      <c r="I3" s="21">
        <v>41996.19</v>
      </c>
      <c r="J3" s="104">
        <v>114268</v>
      </c>
      <c r="K3" s="104">
        <v>0</v>
      </c>
      <c r="L3" s="104">
        <v>114268</v>
      </c>
      <c r="M3" s="104">
        <v>74370</v>
      </c>
    </row>
    <row r="4" spans="1:13" ht="15" customHeight="1" x14ac:dyDescent="0.25">
      <c r="A4" t="str">
        <f t="shared" si="0"/>
        <v>ALFA45747</v>
      </c>
      <c r="B4" s="1" t="s">
        <v>1</v>
      </c>
      <c r="C4" s="34">
        <v>45747</v>
      </c>
      <c r="D4" s="104">
        <v>33921</v>
      </c>
      <c r="E4" s="104">
        <v>5574</v>
      </c>
      <c r="F4" s="104">
        <v>833</v>
      </c>
      <c r="G4" s="104">
        <v>40328</v>
      </c>
      <c r="H4" s="21">
        <v>141953.03</v>
      </c>
      <c r="I4" s="21">
        <v>44878.35</v>
      </c>
      <c r="J4" s="104">
        <v>97075</v>
      </c>
      <c r="K4" s="104">
        <v>0</v>
      </c>
      <c r="L4" s="104">
        <v>97075</v>
      </c>
      <c r="M4" s="104">
        <v>56747</v>
      </c>
    </row>
    <row r="5" spans="1:13" ht="15" customHeight="1" x14ac:dyDescent="0.25">
      <c r="A5" t="str">
        <f t="shared" si="0"/>
        <v>ALLIANZ45688</v>
      </c>
      <c r="B5" s="1" t="s">
        <v>93</v>
      </c>
      <c r="C5" s="34">
        <v>45688</v>
      </c>
      <c r="D5" s="104">
        <v>187308</v>
      </c>
      <c r="E5" s="104">
        <v>8595</v>
      </c>
      <c r="F5" s="104">
        <v>1925</v>
      </c>
      <c r="G5" s="104">
        <v>197828</v>
      </c>
      <c r="H5" s="21">
        <v>343618.95</v>
      </c>
      <c r="I5" s="21">
        <v>25445.51</v>
      </c>
      <c r="J5" s="104">
        <v>318173</v>
      </c>
      <c r="K5" s="104">
        <v>9994</v>
      </c>
      <c r="L5" s="104">
        <v>328167</v>
      </c>
      <c r="M5" s="104">
        <v>130339</v>
      </c>
    </row>
    <row r="6" spans="1:13" ht="15" customHeight="1" x14ac:dyDescent="0.25">
      <c r="A6" t="str">
        <f t="shared" si="0"/>
        <v>ALLIANZ45716</v>
      </c>
      <c r="B6" s="1" t="s">
        <v>93</v>
      </c>
      <c r="C6" s="34">
        <v>45716</v>
      </c>
      <c r="D6" s="104">
        <v>185073</v>
      </c>
      <c r="E6" s="104">
        <v>7388</v>
      </c>
      <c r="F6" s="104">
        <v>1925</v>
      </c>
      <c r="G6" s="104">
        <v>194386</v>
      </c>
      <c r="H6" s="21">
        <v>350019.19</v>
      </c>
      <c r="I6" s="21">
        <v>23926.03</v>
      </c>
      <c r="J6" s="104">
        <v>326093</v>
      </c>
      <c r="K6" s="104">
        <v>8275</v>
      </c>
      <c r="L6" s="104">
        <v>334368</v>
      </c>
      <c r="M6" s="104">
        <v>139982</v>
      </c>
    </row>
    <row r="7" spans="1:13" ht="15" customHeight="1" x14ac:dyDescent="0.25">
      <c r="A7" t="str">
        <f t="shared" si="0"/>
        <v>ALLIANZ45747</v>
      </c>
      <c r="B7" s="1" t="s">
        <v>93</v>
      </c>
      <c r="C7" s="34">
        <v>45747</v>
      </c>
      <c r="D7" s="104">
        <v>186386</v>
      </c>
      <c r="E7" s="104">
        <v>7236</v>
      </c>
      <c r="F7" s="104">
        <v>1826</v>
      </c>
      <c r="G7" s="104">
        <v>195448</v>
      </c>
      <c r="H7" s="21">
        <v>358165.68</v>
      </c>
      <c r="I7" s="21">
        <v>19665.59</v>
      </c>
      <c r="J7" s="104">
        <v>338500</v>
      </c>
      <c r="K7" s="104">
        <v>4249</v>
      </c>
      <c r="L7" s="104">
        <v>342749</v>
      </c>
      <c r="M7" s="104">
        <v>147301</v>
      </c>
    </row>
    <row r="8" spans="1:13" ht="15" customHeight="1" x14ac:dyDescent="0.25">
      <c r="A8" t="str">
        <f t="shared" si="0"/>
        <v>AXA COLPATRIA45688</v>
      </c>
      <c r="B8" s="1" t="s">
        <v>2</v>
      </c>
      <c r="C8" s="34">
        <v>45688</v>
      </c>
      <c r="D8" s="104">
        <v>320142</v>
      </c>
      <c r="E8" s="104">
        <v>17335</v>
      </c>
      <c r="F8" s="104">
        <v>34454</v>
      </c>
      <c r="G8" s="104">
        <v>371931</v>
      </c>
      <c r="H8" s="21">
        <v>516148.23</v>
      </c>
      <c r="I8" s="21">
        <v>62300.41</v>
      </c>
      <c r="J8" s="104">
        <v>453848</v>
      </c>
      <c r="K8" s="104">
        <v>54396</v>
      </c>
      <c r="L8" s="104">
        <v>508244</v>
      </c>
      <c r="M8" s="104">
        <v>136313</v>
      </c>
    </row>
    <row r="9" spans="1:13" ht="15" customHeight="1" x14ac:dyDescent="0.25">
      <c r="A9" t="str">
        <f t="shared" si="0"/>
        <v>AXA COLPATRIA45716</v>
      </c>
      <c r="B9" s="1" t="s">
        <v>2</v>
      </c>
      <c r="C9" s="34">
        <v>45716</v>
      </c>
      <c r="D9" s="104">
        <v>324657</v>
      </c>
      <c r="E9" s="104">
        <v>18473</v>
      </c>
      <c r="F9" s="104">
        <v>35605</v>
      </c>
      <c r="G9" s="104">
        <v>378735</v>
      </c>
      <c r="H9" s="21">
        <v>529450.68000000005</v>
      </c>
      <c r="I9" s="21">
        <v>57468.67</v>
      </c>
      <c r="J9" s="104">
        <v>471982</v>
      </c>
      <c r="K9" s="104">
        <v>49585</v>
      </c>
      <c r="L9" s="104">
        <v>521567</v>
      </c>
      <c r="M9" s="104">
        <v>142832</v>
      </c>
    </row>
    <row r="10" spans="1:13" ht="15" customHeight="1" x14ac:dyDescent="0.25">
      <c r="A10" t="str">
        <f t="shared" si="0"/>
        <v>AXA COLPATRIA45747</v>
      </c>
      <c r="B10" s="1" t="s">
        <v>2</v>
      </c>
      <c r="C10" s="34">
        <v>45747</v>
      </c>
      <c r="D10" s="104">
        <v>330385</v>
      </c>
      <c r="E10" s="104">
        <v>18310</v>
      </c>
      <c r="F10" s="104">
        <v>35367</v>
      </c>
      <c r="G10" s="104">
        <v>384062</v>
      </c>
      <c r="H10" s="21">
        <v>516020.86</v>
      </c>
      <c r="I10" s="21">
        <v>70237.919999999998</v>
      </c>
      <c r="J10" s="104">
        <v>445783</v>
      </c>
      <c r="K10" s="104">
        <v>57609</v>
      </c>
      <c r="L10" s="104">
        <v>503392</v>
      </c>
      <c r="M10" s="104">
        <v>119330</v>
      </c>
    </row>
    <row r="11" spans="1:13" ht="15" customHeight="1" x14ac:dyDescent="0.25">
      <c r="A11" t="str">
        <f t="shared" si="0"/>
        <v>BBVA SEGUROS45688</v>
      </c>
      <c r="B11" s="1" t="s">
        <v>3</v>
      </c>
      <c r="C11" s="34">
        <v>45688</v>
      </c>
      <c r="D11" s="104">
        <v>30227</v>
      </c>
      <c r="E11" s="104">
        <v>7507</v>
      </c>
      <c r="F11" s="104">
        <v>2124</v>
      </c>
      <c r="G11" s="104">
        <v>39858</v>
      </c>
      <c r="H11" s="21">
        <v>181321.97</v>
      </c>
      <c r="I11" s="21">
        <v>4351.95</v>
      </c>
      <c r="J11" s="104">
        <v>176970</v>
      </c>
      <c r="K11" s="104">
        <v>0</v>
      </c>
      <c r="L11" s="104">
        <v>176970</v>
      </c>
      <c r="M11" s="104">
        <v>137112</v>
      </c>
    </row>
    <row r="12" spans="1:13" ht="15" customHeight="1" x14ac:dyDescent="0.25">
      <c r="A12" t="str">
        <f t="shared" si="0"/>
        <v>BBVA SEGUROS45716</v>
      </c>
      <c r="B12" s="1" t="s">
        <v>3</v>
      </c>
      <c r="C12" s="34">
        <v>45716</v>
      </c>
      <c r="D12" s="104">
        <v>31689</v>
      </c>
      <c r="E12" s="104">
        <v>6883</v>
      </c>
      <c r="F12" s="104">
        <v>1004</v>
      </c>
      <c r="G12" s="104">
        <v>39575</v>
      </c>
      <c r="H12" s="21">
        <v>183373.53</v>
      </c>
      <c r="I12" s="21">
        <v>4311.82</v>
      </c>
      <c r="J12" s="104">
        <v>179062</v>
      </c>
      <c r="K12" s="104">
        <v>0</v>
      </c>
      <c r="L12" s="104">
        <v>179062</v>
      </c>
      <c r="M12" s="104">
        <v>139487</v>
      </c>
    </row>
    <row r="13" spans="1:13" ht="15" customHeight="1" x14ac:dyDescent="0.25">
      <c r="A13" t="str">
        <f t="shared" si="0"/>
        <v>BBVA SEGUROS45747</v>
      </c>
      <c r="B13" s="1" t="s">
        <v>3</v>
      </c>
      <c r="C13" s="34">
        <v>45747</v>
      </c>
      <c r="D13" s="104">
        <v>29153</v>
      </c>
      <c r="E13" s="104">
        <v>6596</v>
      </c>
      <c r="F13" s="104">
        <v>962</v>
      </c>
      <c r="G13" s="104">
        <v>36712</v>
      </c>
      <c r="H13" s="21">
        <v>157902.67000000001</v>
      </c>
      <c r="I13" s="21">
        <v>6115.98</v>
      </c>
      <c r="J13" s="104">
        <v>151787</v>
      </c>
      <c r="K13" s="104">
        <v>1763</v>
      </c>
      <c r="L13" s="104">
        <v>153549</v>
      </c>
      <c r="M13" s="104">
        <v>116838</v>
      </c>
    </row>
    <row r="14" spans="1:13" ht="15" customHeight="1" x14ac:dyDescent="0.25">
      <c r="A14" t="str">
        <f t="shared" si="0"/>
        <v>BERKLEY45688</v>
      </c>
      <c r="B14" s="1" t="s">
        <v>4</v>
      </c>
      <c r="C14" s="34">
        <v>45688</v>
      </c>
      <c r="D14" s="104">
        <v>13292</v>
      </c>
      <c r="E14" s="104">
        <v>381</v>
      </c>
      <c r="F14" s="104">
        <v>3518</v>
      </c>
      <c r="G14" s="104">
        <v>17192</v>
      </c>
      <c r="H14" s="21">
        <v>45255.67</v>
      </c>
      <c r="I14" s="21">
        <v>2138.09</v>
      </c>
      <c r="J14" s="104">
        <v>43118</v>
      </c>
      <c r="K14" s="104">
        <v>2048</v>
      </c>
      <c r="L14" s="104">
        <v>45166</v>
      </c>
      <c r="M14" s="104">
        <v>27974</v>
      </c>
    </row>
    <row r="15" spans="1:13" ht="15" customHeight="1" x14ac:dyDescent="0.25">
      <c r="A15" t="str">
        <f t="shared" si="0"/>
        <v>BERKLEY45716</v>
      </c>
      <c r="B15" s="1" t="s">
        <v>4</v>
      </c>
      <c r="C15" s="34">
        <v>45716</v>
      </c>
      <c r="D15" s="104">
        <v>13483</v>
      </c>
      <c r="E15" s="104">
        <v>398</v>
      </c>
      <c r="F15" s="104">
        <v>3592</v>
      </c>
      <c r="G15" s="104">
        <v>17472</v>
      </c>
      <c r="H15" s="21">
        <v>45811.5</v>
      </c>
      <c r="I15" s="21">
        <v>2048.08</v>
      </c>
      <c r="J15" s="104">
        <v>43763</v>
      </c>
      <c r="K15" s="104">
        <v>2048</v>
      </c>
      <c r="L15" s="104">
        <v>45811</v>
      </c>
      <c r="M15" s="104">
        <v>28339</v>
      </c>
    </row>
    <row r="16" spans="1:13" ht="15" customHeight="1" x14ac:dyDescent="0.25">
      <c r="A16" t="str">
        <f t="shared" si="0"/>
        <v>BERKLEY45747</v>
      </c>
      <c r="B16" s="1" t="s">
        <v>4</v>
      </c>
      <c r="C16" s="34">
        <v>45747</v>
      </c>
      <c r="D16" s="104">
        <v>13860</v>
      </c>
      <c r="E16" s="104">
        <v>394</v>
      </c>
      <c r="F16" s="104">
        <v>3527</v>
      </c>
      <c r="G16" s="104">
        <v>17781</v>
      </c>
      <c r="H16" s="21">
        <v>46267.47</v>
      </c>
      <c r="I16" s="21">
        <v>2321.7199999999998</v>
      </c>
      <c r="J16" s="104">
        <v>43946</v>
      </c>
      <c r="K16" s="104">
        <v>2322</v>
      </c>
      <c r="L16" s="104">
        <v>46267</v>
      </c>
      <c r="M16" s="104">
        <v>28486</v>
      </c>
    </row>
    <row r="17" spans="1:13" ht="15" customHeight="1" x14ac:dyDescent="0.25">
      <c r="A17" t="str">
        <f t="shared" si="0"/>
        <v>BOLIVAR45688</v>
      </c>
      <c r="B17" s="1" t="s">
        <v>5</v>
      </c>
      <c r="C17" s="34">
        <v>45688</v>
      </c>
      <c r="D17" s="104">
        <v>240819</v>
      </c>
      <c r="E17" s="104">
        <v>16558</v>
      </c>
      <c r="F17" s="104">
        <v>55519</v>
      </c>
      <c r="G17" s="104">
        <v>312896</v>
      </c>
      <c r="H17" s="21">
        <v>1612240.73</v>
      </c>
      <c r="I17" s="21">
        <v>1034031.28</v>
      </c>
      <c r="J17" s="104">
        <v>578209</v>
      </c>
      <c r="K17" s="104">
        <v>0</v>
      </c>
      <c r="L17" s="104">
        <v>578209</v>
      </c>
      <c r="M17" s="104">
        <v>265314</v>
      </c>
    </row>
    <row r="18" spans="1:13" ht="15" customHeight="1" x14ac:dyDescent="0.25">
      <c r="A18" t="str">
        <f t="shared" si="0"/>
        <v>BOLIVAR45716</v>
      </c>
      <c r="B18" s="1" t="s">
        <v>5</v>
      </c>
      <c r="C18" s="34">
        <v>45716</v>
      </c>
      <c r="D18" s="104">
        <v>233526</v>
      </c>
      <c r="E18" s="104">
        <v>16667</v>
      </c>
      <c r="F18" s="104">
        <v>56052</v>
      </c>
      <c r="G18" s="104">
        <v>306244</v>
      </c>
      <c r="H18" s="21">
        <v>1621837.07</v>
      </c>
      <c r="I18" s="21">
        <v>1036838.31</v>
      </c>
      <c r="J18" s="104">
        <v>584999</v>
      </c>
      <c r="K18" s="104">
        <v>0</v>
      </c>
      <c r="L18" s="104">
        <v>584999</v>
      </c>
      <c r="M18" s="104">
        <v>278755</v>
      </c>
    </row>
    <row r="19" spans="1:13" ht="15" customHeight="1" x14ac:dyDescent="0.25">
      <c r="A19" t="str">
        <f t="shared" si="0"/>
        <v>BOLIVAR45747</v>
      </c>
      <c r="B19" s="1" t="s">
        <v>5</v>
      </c>
      <c r="C19" s="34">
        <v>45747</v>
      </c>
      <c r="D19" s="104">
        <v>224542</v>
      </c>
      <c r="E19" s="104">
        <v>18263</v>
      </c>
      <c r="F19" s="104">
        <v>55753</v>
      </c>
      <c r="G19" s="104">
        <v>298558</v>
      </c>
      <c r="H19" s="21">
        <v>1580403.28</v>
      </c>
      <c r="I19" s="21">
        <v>1056482.32</v>
      </c>
      <c r="J19" s="104">
        <v>523921</v>
      </c>
      <c r="K19" s="104">
        <v>0</v>
      </c>
      <c r="L19" s="104">
        <v>523921</v>
      </c>
      <c r="M19" s="104">
        <v>225363</v>
      </c>
    </row>
    <row r="20" spans="1:13" ht="15" customHeight="1" x14ac:dyDescent="0.25">
      <c r="A20" t="str">
        <f t="shared" si="0"/>
        <v>CARDIF45688</v>
      </c>
      <c r="B20" s="1" t="s">
        <v>6</v>
      </c>
      <c r="C20" s="34">
        <v>45688</v>
      </c>
      <c r="D20" s="104">
        <v>226064</v>
      </c>
      <c r="E20" s="104">
        <v>9239</v>
      </c>
      <c r="F20" s="104">
        <v>7557</v>
      </c>
      <c r="G20" s="104">
        <v>242860</v>
      </c>
      <c r="H20" s="21">
        <v>590068.28</v>
      </c>
      <c r="I20" s="21">
        <v>87085.85</v>
      </c>
      <c r="J20" s="104">
        <v>502982</v>
      </c>
      <c r="K20" s="104">
        <v>36429</v>
      </c>
      <c r="L20" s="104">
        <v>539411</v>
      </c>
      <c r="M20" s="104">
        <v>296551</v>
      </c>
    </row>
    <row r="21" spans="1:13" ht="15" customHeight="1" x14ac:dyDescent="0.25">
      <c r="A21" t="str">
        <f t="shared" si="0"/>
        <v>CARDIF45716</v>
      </c>
      <c r="B21" s="1" t="s">
        <v>6</v>
      </c>
      <c r="C21" s="34">
        <v>45716</v>
      </c>
      <c r="D21" s="104">
        <v>226481</v>
      </c>
      <c r="E21" s="104">
        <v>9126</v>
      </c>
      <c r="F21" s="104">
        <v>8526</v>
      </c>
      <c r="G21" s="104">
        <v>244133</v>
      </c>
      <c r="H21" s="21">
        <v>564590.81999999995</v>
      </c>
      <c r="I21" s="21">
        <v>53746.5</v>
      </c>
      <c r="J21" s="104">
        <v>510844</v>
      </c>
      <c r="K21" s="104">
        <v>27286</v>
      </c>
      <c r="L21" s="104">
        <v>538130</v>
      </c>
      <c r="M21" s="104">
        <v>293997</v>
      </c>
    </row>
    <row r="22" spans="1:13" ht="15" customHeight="1" x14ac:dyDescent="0.25">
      <c r="A22" t="str">
        <f t="shared" si="0"/>
        <v>CARDIF45747</v>
      </c>
      <c r="B22" s="1" t="s">
        <v>6</v>
      </c>
      <c r="C22" s="34">
        <v>45747</v>
      </c>
      <c r="D22" s="104">
        <v>225066</v>
      </c>
      <c r="E22" s="104">
        <v>9187</v>
      </c>
      <c r="F22" s="104">
        <v>8189</v>
      </c>
      <c r="G22" s="104">
        <v>242442</v>
      </c>
      <c r="H22" s="21">
        <v>570142.30000000005</v>
      </c>
      <c r="I22" s="21">
        <v>55716.97</v>
      </c>
      <c r="J22" s="104">
        <v>514425</v>
      </c>
      <c r="K22" s="104">
        <v>31763</v>
      </c>
      <c r="L22" s="104">
        <v>546189</v>
      </c>
      <c r="M22" s="104">
        <v>303747</v>
      </c>
    </row>
    <row r="23" spans="1:13" ht="15" customHeight="1" x14ac:dyDescent="0.25">
      <c r="A23" t="str">
        <f t="shared" si="0"/>
        <v>CHUBB45688</v>
      </c>
      <c r="B23" s="1" t="s">
        <v>7</v>
      </c>
      <c r="C23" s="34">
        <v>45688</v>
      </c>
      <c r="D23" s="104">
        <v>77053</v>
      </c>
      <c r="E23" s="104">
        <v>12004</v>
      </c>
      <c r="F23" s="104">
        <v>57755</v>
      </c>
      <c r="G23" s="104">
        <v>146812</v>
      </c>
      <c r="H23" s="21">
        <v>292593.03999999998</v>
      </c>
      <c r="I23" s="21">
        <v>37225.03</v>
      </c>
      <c r="J23" s="104">
        <v>255368</v>
      </c>
      <c r="K23" s="104">
        <v>22022</v>
      </c>
      <c r="L23" s="104">
        <v>277390</v>
      </c>
      <c r="M23" s="104">
        <v>130578</v>
      </c>
    </row>
    <row r="24" spans="1:13" ht="15" customHeight="1" x14ac:dyDescent="0.25">
      <c r="A24" t="str">
        <f t="shared" si="0"/>
        <v>CHUBB45716</v>
      </c>
      <c r="B24" s="1" t="s">
        <v>7</v>
      </c>
      <c r="C24" s="34">
        <v>45716</v>
      </c>
      <c r="D24" s="104">
        <v>77772</v>
      </c>
      <c r="E24" s="104">
        <v>11097</v>
      </c>
      <c r="F24" s="104">
        <v>56924</v>
      </c>
      <c r="G24" s="104">
        <v>145794</v>
      </c>
      <c r="H24" s="21">
        <v>294061.5</v>
      </c>
      <c r="I24" s="21">
        <v>37316.54</v>
      </c>
      <c r="J24" s="104">
        <v>256745</v>
      </c>
      <c r="K24" s="104">
        <v>21869</v>
      </c>
      <c r="L24" s="104">
        <v>278614</v>
      </c>
      <c r="M24" s="104">
        <v>132820</v>
      </c>
    </row>
    <row r="25" spans="1:13" ht="15" customHeight="1" x14ac:dyDescent="0.25">
      <c r="A25" t="str">
        <f t="shared" si="0"/>
        <v>CHUBB45747</v>
      </c>
      <c r="B25" s="1" t="s">
        <v>7</v>
      </c>
      <c r="C25" s="34">
        <v>45747</v>
      </c>
      <c r="D25" s="104">
        <v>80280</v>
      </c>
      <c r="E25" s="104">
        <v>13088</v>
      </c>
      <c r="F25" s="104">
        <v>57763</v>
      </c>
      <c r="G25" s="104">
        <v>151130</v>
      </c>
      <c r="H25" s="21">
        <v>307272.09999999998</v>
      </c>
      <c r="I25" s="21">
        <v>37481.49</v>
      </c>
      <c r="J25" s="104">
        <v>269791</v>
      </c>
      <c r="K25" s="104">
        <v>22670</v>
      </c>
      <c r="L25" s="104">
        <v>292460</v>
      </c>
      <c r="M25" s="104">
        <v>141330</v>
      </c>
    </row>
    <row r="26" spans="1:13" ht="15" customHeight="1" x14ac:dyDescent="0.25">
      <c r="A26" t="str">
        <f t="shared" si="0"/>
        <v>COFACE45688</v>
      </c>
      <c r="B26" s="1" t="s">
        <v>94</v>
      </c>
      <c r="C26" s="34">
        <v>45688</v>
      </c>
      <c r="D26" s="104">
        <v>1958</v>
      </c>
      <c r="E26" s="104">
        <v>530</v>
      </c>
      <c r="F26" s="104">
        <v>312</v>
      </c>
      <c r="G26" s="104">
        <v>2801</v>
      </c>
      <c r="H26" s="21">
        <v>23950.3</v>
      </c>
      <c r="I26" s="21">
        <v>2420.98</v>
      </c>
      <c r="J26" s="104">
        <v>21529</v>
      </c>
      <c r="K26" s="104">
        <v>420</v>
      </c>
      <c r="L26" s="104">
        <v>21949</v>
      </c>
      <c r="M26" s="104">
        <v>19149</v>
      </c>
    </row>
    <row r="27" spans="1:13" ht="15" customHeight="1" x14ac:dyDescent="0.25">
      <c r="A27" t="str">
        <f t="shared" si="0"/>
        <v>COFACE45716</v>
      </c>
      <c r="B27" s="1" t="s">
        <v>94</v>
      </c>
      <c r="C27" s="34">
        <v>45716</v>
      </c>
      <c r="D27" s="104">
        <v>2016</v>
      </c>
      <c r="E27" s="104">
        <v>602</v>
      </c>
      <c r="F27" s="104">
        <v>313</v>
      </c>
      <c r="G27" s="104">
        <v>2931</v>
      </c>
      <c r="H27" s="21">
        <v>24110.21</v>
      </c>
      <c r="I27" s="21">
        <v>2539.2399999999998</v>
      </c>
      <c r="J27" s="104">
        <v>21571</v>
      </c>
      <c r="K27" s="104">
        <v>440</v>
      </c>
      <c r="L27" s="104">
        <v>22011</v>
      </c>
      <c r="M27" s="104">
        <v>19080</v>
      </c>
    </row>
    <row r="28" spans="1:13" ht="15" customHeight="1" x14ac:dyDescent="0.25">
      <c r="A28" t="str">
        <f t="shared" si="0"/>
        <v>COFACE45747</v>
      </c>
      <c r="B28" s="1" t="s">
        <v>94</v>
      </c>
      <c r="C28" s="34">
        <v>45747</v>
      </c>
      <c r="D28" s="104">
        <v>2139</v>
      </c>
      <c r="E28" s="104">
        <v>439</v>
      </c>
      <c r="F28" s="104">
        <v>311</v>
      </c>
      <c r="G28" s="104">
        <v>2889</v>
      </c>
      <c r="H28" s="21">
        <v>24017.21</v>
      </c>
      <c r="I28" s="21">
        <v>2350.36</v>
      </c>
      <c r="J28" s="104">
        <v>21667</v>
      </c>
      <c r="K28" s="104">
        <v>433</v>
      </c>
      <c r="L28" s="104">
        <v>22100</v>
      </c>
      <c r="M28" s="104">
        <v>19211</v>
      </c>
    </row>
    <row r="29" spans="1:13" ht="15" customHeight="1" x14ac:dyDescent="0.25">
      <c r="A29" t="str">
        <f t="shared" si="0"/>
        <v>COLMENA45688</v>
      </c>
      <c r="B29" s="1" t="s">
        <v>114</v>
      </c>
      <c r="C29" s="34">
        <v>45688</v>
      </c>
      <c r="D29" s="104">
        <v>6847</v>
      </c>
      <c r="E29" s="104">
        <v>2673</v>
      </c>
      <c r="F29" s="104">
        <v>1096</v>
      </c>
      <c r="G29" s="104">
        <v>10616</v>
      </c>
      <c r="H29" s="21">
        <v>101147.69</v>
      </c>
      <c r="I29" s="21">
        <v>6232.68</v>
      </c>
      <c r="J29" s="104">
        <v>94915</v>
      </c>
      <c r="K29" s="104">
        <v>795</v>
      </c>
      <c r="L29" s="104">
        <v>95710</v>
      </c>
      <c r="M29" s="104">
        <v>85094</v>
      </c>
    </row>
    <row r="30" spans="1:13" ht="15" customHeight="1" x14ac:dyDescent="0.25">
      <c r="A30" t="str">
        <f t="shared" si="0"/>
        <v>COLMENA45716</v>
      </c>
      <c r="B30" s="1" t="s">
        <v>114</v>
      </c>
      <c r="C30" s="34">
        <v>45716</v>
      </c>
      <c r="D30" s="104">
        <v>7400</v>
      </c>
      <c r="E30" s="104">
        <v>3346</v>
      </c>
      <c r="F30" s="104">
        <v>1111</v>
      </c>
      <c r="G30" s="104">
        <v>11858</v>
      </c>
      <c r="H30" s="21">
        <v>102032.11</v>
      </c>
      <c r="I30" s="21">
        <v>6232.68</v>
      </c>
      <c r="J30" s="104">
        <v>95799</v>
      </c>
      <c r="K30" s="104">
        <v>795</v>
      </c>
      <c r="L30" s="104">
        <v>96595</v>
      </c>
      <c r="M30" s="104">
        <v>84737</v>
      </c>
    </row>
    <row r="31" spans="1:13" ht="15" customHeight="1" x14ac:dyDescent="0.25">
      <c r="A31" t="str">
        <f t="shared" si="0"/>
        <v>COLMENA45747</v>
      </c>
      <c r="B31" s="1" t="s">
        <v>114</v>
      </c>
      <c r="C31" s="34">
        <v>45747</v>
      </c>
      <c r="D31" s="104">
        <v>7610</v>
      </c>
      <c r="E31" s="104">
        <v>3521</v>
      </c>
      <c r="F31" s="104">
        <v>1148</v>
      </c>
      <c r="G31" s="104">
        <v>12280</v>
      </c>
      <c r="H31" s="21">
        <v>96606.05</v>
      </c>
      <c r="I31" s="21">
        <v>735.79</v>
      </c>
      <c r="J31" s="104">
        <v>95870</v>
      </c>
      <c r="K31" s="104">
        <v>736</v>
      </c>
      <c r="L31" s="104">
        <v>96606</v>
      </c>
      <c r="M31" s="104">
        <v>84326</v>
      </c>
    </row>
    <row r="32" spans="1:13" x14ac:dyDescent="0.25">
      <c r="A32" t="str">
        <f t="shared" si="0"/>
        <v>CONFIANZA45688</v>
      </c>
      <c r="B32" s="1" t="s">
        <v>8</v>
      </c>
      <c r="C32" s="34">
        <v>45688</v>
      </c>
      <c r="D32" s="104">
        <v>20807</v>
      </c>
      <c r="E32" s="104">
        <v>11405</v>
      </c>
      <c r="F32" s="104">
        <v>6760</v>
      </c>
      <c r="G32" s="104">
        <v>38972</v>
      </c>
      <c r="H32" s="21">
        <v>149282.42000000001</v>
      </c>
      <c r="I32" s="21">
        <v>18332.45</v>
      </c>
      <c r="J32" s="104">
        <v>130950</v>
      </c>
      <c r="K32" s="104">
        <v>3563</v>
      </c>
      <c r="L32" s="104">
        <v>134513</v>
      </c>
      <c r="M32" s="104">
        <v>95541</v>
      </c>
    </row>
    <row r="33" spans="1:13" x14ac:dyDescent="0.25">
      <c r="A33" t="str">
        <f t="shared" si="0"/>
        <v>CONFIANZA45716</v>
      </c>
      <c r="B33" s="1" t="s">
        <v>8</v>
      </c>
      <c r="C33" s="34">
        <v>45716</v>
      </c>
      <c r="D33" s="104">
        <v>20713</v>
      </c>
      <c r="E33" s="104">
        <v>11090</v>
      </c>
      <c r="F33" s="104">
        <v>7298</v>
      </c>
      <c r="G33" s="104">
        <v>39101</v>
      </c>
      <c r="H33" s="21">
        <v>154672.76999999999</v>
      </c>
      <c r="I33" s="21">
        <v>17555.89</v>
      </c>
      <c r="J33" s="104">
        <v>137117</v>
      </c>
      <c r="K33" s="104">
        <v>3374</v>
      </c>
      <c r="L33" s="104">
        <v>140491</v>
      </c>
      <c r="M33" s="104">
        <v>101390</v>
      </c>
    </row>
    <row r="34" spans="1:13" x14ac:dyDescent="0.25">
      <c r="A34" t="str">
        <f t="shared" si="0"/>
        <v>CONFIANZA45747</v>
      </c>
      <c r="B34" s="1" t="s">
        <v>8</v>
      </c>
      <c r="C34" s="34">
        <v>45747</v>
      </c>
      <c r="D34" s="104">
        <v>21030</v>
      </c>
      <c r="E34" s="104">
        <v>10831</v>
      </c>
      <c r="F34" s="104">
        <v>8665</v>
      </c>
      <c r="G34" s="104">
        <v>40526</v>
      </c>
      <c r="H34" s="21">
        <v>140102.79999999999</v>
      </c>
      <c r="I34" s="21">
        <v>18515.349999999999</v>
      </c>
      <c r="J34" s="104">
        <v>121587</v>
      </c>
      <c r="K34" s="104">
        <v>4334</v>
      </c>
      <c r="L34" s="104">
        <v>125921</v>
      </c>
      <c r="M34" s="104">
        <v>85395</v>
      </c>
    </row>
    <row r="35" spans="1:13" x14ac:dyDescent="0.25">
      <c r="A35" t="str">
        <f t="shared" si="0"/>
        <v>EQUIDAD45688</v>
      </c>
      <c r="B35" s="1" t="s">
        <v>9</v>
      </c>
      <c r="C35" s="34">
        <v>45688</v>
      </c>
      <c r="D35" s="104">
        <v>54435</v>
      </c>
      <c r="E35" s="104">
        <v>8193</v>
      </c>
      <c r="F35" s="104">
        <v>1220</v>
      </c>
      <c r="G35" s="104">
        <v>63847</v>
      </c>
      <c r="H35" s="21">
        <v>106120.4</v>
      </c>
      <c r="I35" s="21">
        <v>28401.47</v>
      </c>
      <c r="J35" s="104">
        <v>77719</v>
      </c>
      <c r="K35" s="104">
        <v>0</v>
      </c>
      <c r="L35" s="104">
        <v>77719</v>
      </c>
      <c r="M35" s="104">
        <v>13871</v>
      </c>
    </row>
    <row r="36" spans="1:13" x14ac:dyDescent="0.25">
      <c r="A36" t="str">
        <f t="shared" si="0"/>
        <v>EQUIDAD45716</v>
      </c>
      <c r="B36" s="1" t="s">
        <v>9</v>
      </c>
      <c r="C36" s="34">
        <v>45716</v>
      </c>
      <c r="D36" s="104">
        <v>55406</v>
      </c>
      <c r="E36" s="104">
        <v>8087</v>
      </c>
      <c r="F36" s="104">
        <v>1169</v>
      </c>
      <c r="G36" s="104">
        <v>64661</v>
      </c>
      <c r="H36" s="21">
        <v>106196.96</v>
      </c>
      <c r="I36" s="21">
        <v>28669.57</v>
      </c>
      <c r="J36" s="104">
        <v>77527</v>
      </c>
      <c r="K36" s="104">
        <v>0</v>
      </c>
      <c r="L36" s="104">
        <v>77527</v>
      </c>
      <c r="M36" s="104">
        <v>12866</v>
      </c>
    </row>
    <row r="37" spans="1:13" x14ac:dyDescent="0.25">
      <c r="A37" t="str">
        <f t="shared" si="0"/>
        <v>EQUIDAD45747</v>
      </c>
      <c r="B37" s="1" t="s">
        <v>9</v>
      </c>
      <c r="C37" s="34">
        <v>45747</v>
      </c>
      <c r="D37" s="104">
        <v>55621</v>
      </c>
      <c r="E37" s="104">
        <v>7901</v>
      </c>
      <c r="F37" s="104">
        <v>914</v>
      </c>
      <c r="G37" s="104">
        <v>64436</v>
      </c>
      <c r="H37" s="21">
        <v>106902.43</v>
      </c>
      <c r="I37" s="21">
        <v>31583.72</v>
      </c>
      <c r="J37" s="104">
        <v>75319</v>
      </c>
      <c r="K37" s="104">
        <v>0</v>
      </c>
      <c r="L37" s="104">
        <v>75319</v>
      </c>
      <c r="M37" s="104">
        <v>10883</v>
      </c>
    </row>
    <row r="38" spans="1:13" x14ac:dyDescent="0.25">
      <c r="A38" t="str">
        <f t="shared" si="0"/>
        <v>ESTADO45688</v>
      </c>
      <c r="B38" s="1" t="s">
        <v>10</v>
      </c>
      <c r="C38" s="34">
        <v>45688</v>
      </c>
      <c r="D38" s="104">
        <v>179943</v>
      </c>
      <c r="E38" s="104">
        <v>46079</v>
      </c>
      <c r="F38" s="104">
        <v>34106</v>
      </c>
      <c r="G38" s="104">
        <v>260127</v>
      </c>
      <c r="H38" s="21">
        <v>475491.84000000003</v>
      </c>
      <c r="I38" s="21">
        <v>30465.59</v>
      </c>
      <c r="J38" s="104">
        <v>445026</v>
      </c>
      <c r="K38" s="104">
        <v>21029</v>
      </c>
      <c r="L38" s="104">
        <v>466055</v>
      </c>
      <c r="M38" s="104">
        <v>205928</v>
      </c>
    </row>
    <row r="39" spans="1:13" x14ac:dyDescent="0.25">
      <c r="A39" t="str">
        <f t="shared" si="0"/>
        <v>ESTADO45716</v>
      </c>
      <c r="B39" s="1" t="s">
        <v>10</v>
      </c>
      <c r="C39" s="34">
        <v>45716</v>
      </c>
      <c r="D39" s="104">
        <v>179379</v>
      </c>
      <c r="E39" s="104">
        <v>46441</v>
      </c>
      <c r="F39" s="104">
        <v>36822</v>
      </c>
      <c r="G39" s="104">
        <v>262642</v>
      </c>
      <c r="H39" s="21">
        <v>491575.57</v>
      </c>
      <c r="I39" s="21">
        <v>28607.63</v>
      </c>
      <c r="J39" s="104">
        <v>462968</v>
      </c>
      <c r="K39" s="104">
        <v>19549</v>
      </c>
      <c r="L39" s="104">
        <v>482517</v>
      </c>
      <c r="M39" s="104">
        <v>219874</v>
      </c>
    </row>
    <row r="40" spans="1:13" x14ac:dyDescent="0.25">
      <c r="A40" t="str">
        <f t="shared" si="0"/>
        <v>ESTADO45747</v>
      </c>
      <c r="B40" s="1" t="s">
        <v>10</v>
      </c>
      <c r="C40" s="34">
        <v>45747</v>
      </c>
      <c r="D40" s="104">
        <v>180854</v>
      </c>
      <c r="E40" s="104">
        <v>42397</v>
      </c>
      <c r="F40" s="104">
        <v>31937</v>
      </c>
      <c r="G40" s="104">
        <v>255188</v>
      </c>
      <c r="H40" s="21">
        <v>383382.87</v>
      </c>
      <c r="I40" s="21">
        <v>28136.799999999999</v>
      </c>
      <c r="J40" s="104">
        <v>355246</v>
      </c>
      <c r="K40" s="104">
        <v>19456</v>
      </c>
      <c r="L40" s="104">
        <v>374702</v>
      </c>
      <c r="M40" s="104">
        <v>119514</v>
      </c>
    </row>
    <row r="41" spans="1:13" x14ac:dyDescent="0.25">
      <c r="A41" t="str">
        <f t="shared" si="0"/>
        <v>EVEREST45688</v>
      </c>
      <c r="B41" s="1" t="s">
        <v>115</v>
      </c>
      <c r="C41" s="34">
        <v>45688</v>
      </c>
      <c r="D41" s="104">
        <v>224</v>
      </c>
      <c r="E41" s="104">
        <v>234</v>
      </c>
      <c r="F41" s="104">
        <v>67</v>
      </c>
      <c r="G41" s="104">
        <v>525</v>
      </c>
      <c r="H41" s="21">
        <v>38403.75</v>
      </c>
      <c r="I41" s="21">
        <v>4809.1400000000003</v>
      </c>
      <c r="J41" s="104">
        <v>33595</v>
      </c>
      <c r="K41" s="104">
        <v>79</v>
      </c>
      <c r="L41" s="104">
        <v>33673</v>
      </c>
      <c r="M41" s="104">
        <v>33149</v>
      </c>
    </row>
    <row r="42" spans="1:13" x14ac:dyDescent="0.25">
      <c r="A42" t="str">
        <f t="shared" si="0"/>
        <v>EVEREST45716</v>
      </c>
      <c r="B42" s="1" t="s">
        <v>115</v>
      </c>
      <c r="C42" s="34">
        <v>45716</v>
      </c>
      <c r="D42" s="104">
        <v>557</v>
      </c>
      <c r="E42" s="104">
        <v>382</v>
      </c>
      <c r="F42" s="104">
        <v>559</v>
      </c>
      <c r="G42" s="104">
        <v>1499</v>
      </c>
      <c r="H42" s="21">
        <v>38403.75</v>
      </c>
      <c r="I42" s="21">
        <v>5344.24</v>
      </c>
      <c r="J42" s="104">
        <v>33060</v>
      </c>
      <c r="K42" s="104">
        <v>225</v>
      </c>
      <c r="L42" s="104">
        <v>33284</v>
      </c>
      <c r="M42" s="104">
        <v>31786</v>
      </c>
    </row>
    <row r="43" spans="1:13" x14ac:dyDescent="0.25">
      <c r="A43" t="str">
        <f t="shared" si="0"/>
        <v>EVEREST45747</v>
      </c>
      <c r="B43" s="1" t="s">
        <v>115</v>
      </c>
      <c r="C43" s="34">
        <v>45747</v>
      </c>
      <c r="D43" s="104">
        <v>748</v>
      </c>
      <c r="E43" s="104">
        <v>371</v>
      </c>
      <c r="F43" s="104">
        <v>596</v>
      </c>
      <c r="G43" s="104">
        <v>1714</v>
      </c>
      <c r="H43" s="21">
        <v>38403.75</v>
      </c>
      <c r="I43" s="21">
        <v>6452.18</v>
      </c>
      <c r="J43" s="104">
        <v>31952</v>
      </c>
      <c r="K43" s="104">
        <v>257</v>
      </c>
      <c r="L43" s="104">
        <v>32209</v>
      </c>
      <c r="M43" s="104">
        <v>30495</v>
      </c>
    </row>
    <row r="44" spans="1:13" x14ac:dyDescent="0.25">
      <c r="A44" t="str">
        <f t="shared" si="0"/>
        <v>JMALUCELLI TRAVELERS45688</v>
      </c>
      <c r="B44" s="1" t="s">
        <v>11</v>
      </c>
      <c r="C44" s="34">
        <v>45688</v>
      </c>
      <c r="D44" s="104">
        <v>3837</v>
      </c>
      <c r="E44" s="104">
        <v>263</v>
      </c>
      <c r="F44" s="104">
        <v>470</v>
      </c>
      <c r="G44" s="104">
        <v>4569</v>
      </c>
      <c r="H44" s="21">
        <v>45372.04</v>
      </c>
      <c r="I44" s="21">
        <v>674.8</v>
      </c>
      <c r="J44" s="104">
        <v>44697</v>
      </c>
      <c r="K44" s="104">
        <v>156</v>
      </c>
      <c r="L44" s="104">
        <v>44853</v>
      </c>
      <c r="M44" s="104">
        <v>40284</v>
      </c>
    </row>
    <row r="45" spans="1:13" x14ac:dyDescent="0.25">
      <c r="A45" t="str">
        <f t="shared" si="0"/>
        <v>JMALUCELLI TRAVELERS45716</v>
      </c>
      <c r="B45" s="1" t="s">
        <v>11</v>
      </c>
      <c r="C45" s="34">
        <v>45716</v>
      </c>
      <c r="D45" s="104">
        <v>3928</v>
      </c>
      <c r="E45" s="104">
        <v>310</v>
      </c>
      <c r="F45" s="104">
        <v>460</v>
      </c>
      <c r="G45" s="104">
        <v>4699</v>
      </c>
      <c r="H45" s="21">
        <v>45688.52</v>
      </c>
      <c r="I45" s="21">
        <v>595.01</v>
      </c>
      <c r="J45" s="104">
        <v>45094</v>
      </c>
      <c r="K45" s="104">
        <v>156</v>
      </c>
      <c r="L45" s="104">
        <v>45250</v>
      </c>
      <c r="M45" s="104">
        <v>40551</v>
      </c>
    </row>
    <row r="46" spans="1:13" x14ac:dyDescent="0.25">
      <c r="A46" t="str">
        <f t="shared" si="0"/>
        <v>JMALUCELLI TRAVELERS45747</v>
      </c>
      <c r="B46" s="1" t="s">
        <v>11</v>
      </c>
      <c r="C46" s="34">
        <v>45747</v>
      </c>
      <c r="D46" s="104">
        <v>3866</v>
      </c>
      <c r="E46" s="104">
        <v>310</v>
      </c>
      <c r="F46" s="104">
        <v>452</v>
      </c>
      <c r="G46" s="104">
        <v>4628</v>
      </c>
      <c r="H46" s="21">
        <v>45326.19</v>
      </c>
      <c r="I46" s="21">
        <v>828.89</v>
      </c>
      <c r="J46" s="104">
        <v>44497</v>
      </c>
      <c r="K46" s="104">
        <v>74</v>
      </c>
      <c r="L46" s="104">
        <v>44572</v>
      </c>
      <c r="M46" s="104">
        <v>39944</v>
      </c>
    </row>
    <row r="47" spans="1:13" x14ac:dyDescent="0.25">
      <c r="A47" t="str">
        <f t="shared" si="0"/>
        <v>HDI SEGUROS45688</v>
      </c>
      <c r="B47" s="1" t="s">
        <v>98</v>
      </c>
      <c r="C47" s="34">
        <v>45688</v>
      </c>
      <c r="D47" s="104">
        <v>209444</v>
      </c>
      <c r="E47" s="104">
        <v>12028</v>
      </c>
      <c r="F47" s="104">
        <v>12945</v>
      </c>
      <c r="G47" s="104">
        <v>234417</v>
      </c>
      <c r="H47" s="21">
        <v>662564.6</v>
      </c>
      <c r="I47" s="21">
        <v>100933.42</v>
      </c>
      <c r="J47" s="104">
        <v>561631</v>
      </c>
      <c r="K47" s="104">
        <v>35163</v>
      </c>
      <c r="L47" s="104">
        <v>596794</v>
      </c>
      <c r="M47" s="104">
        <v>362376</v>
      </c>
    </row>
    <row r="48" spans="1:13" x14ac:dyDescent="0.25">
      <c r="A48" t="str">
        <f t="shared" si="0"/>
        <v>HDI SEGUROS45716</v>
      </c>
      <c r="B48" s="1" t="s">
        <v>98</v>
      </c>
      <c r="C48" s="34">
        <v>45716</v>
      </c>
      <c r="D48" s="104">
        <v>237880</v>
      </c>
      <c r="E48" s="104">
        <v>11629</v>
      </c>
      <c r="F48" s="104">
        <v>13758</v>
      </c>
      <c r="G48" s="104">
        <v>263268</v>
      </c>
      <c r="H48" s="21">
        <v>671742.54</v>
      </c>
      <c r="I48" s="21">
        <v>102496.93</v>
      </c>
      <c r="J48" s="104">
        <v>569246</v>
      </c>
      <c r="K48" s="104">
        <v>39490</v>
      </c>
      <c r="L48" s="104">
        <v>608736</v>
      </c>
      <c r="M48" s="104">
        <v>345468</v>
      </c>
    </row>
    <row r="49" spans="1:13" x14ac:dyDescent="0.25">
      <c r="A49" t="str">
        <f t="shared" si="0"/>
        <v>HDI SEGUROS45747</v>
      </c>
      <c r="B49" s="1" t="s">
        <v>98</v>
      </c>
      <c r="C49" s="34">
        <v>45747</v>
      </c>
      <c r="D49" s="104">
        <v>210038</v>
      </c>
      <c r="E49" s="104">
        <v>15021</v>
      </c>
      <c r="F49" s="104">
        <v>13327</v>
      </c>
      <c r="G49" s="104">
        <v>238386</v>
      </c>
      <c r="H49" s="21">
        <v>528746.81000000006</v>
      </c>
      <c r="I49" s="21">
        <v>96508.11</v>
      </c>
      <c r="J49" s="104">
        <v>432239</v>
      </c>
      <c r="K49" s="104">
        <v>35758</v>
      </c>
      <c r="L49" s="104">
        <v>467997</v>
      </c>
      <c r="M49" s="104">
        <v>229611</v>
      </c>
    </row>
    <row r="50" spans="1:13" x14ac:dyDescent="0.25">
      <c r="A50" t="str">
        <f t="shared" si="0"/>
        <v>MAPFRE45688</v>
      </c>
      <c r="B50" s="1" t="s">
        <v>12</v>
      </c>
      <c r="C50" s="34">
        <v>45688</v>
      </c>
      <c r="D50" s="104">
        <v>164679</v>
      </c>
      <c r="E50" s="104">
        <v>19376</v>
      </c>
      <c r="F50" s="104">
        <v>41887</v>
      </c>
      <c r="G50" s="104">
        <v>225941</v>
      </c>
      <c r="H50" s="21">
        <v>482479.89</v>
      </c>
      <c r="I50" s="21">
        <v>132726.21</v>
      </c>
      <c r="J50" s="104">
        <v>349754</v>
      </c>
      <c r="K50" s="104">
        <v>33891</v>
      </c>
      <c r="L50" s="104">
        <v>383645</v>
      </c>
      <c r="M50" s="104">
        <v>157703</v>
      </c>
    </row>
    <row r="51" spans="1:13" x14ac:dyDescent="0.25">
      <c r="A51" t="str">
        <f t="shared" si="0"/>
        <v>MAPFRE45716</v>
      </c>
      <c r="B51" s="1" t="s">
        <v>12</v>
      </c>
      <c r="C51" s="34">
        <v>45716</v>
      </c>
      <c r="D51" s="104">
        <v>165330</v>
      </c>
      <c r="E51" s="104">
        <v>21276</v>
      </c>
      <c r="F51" s="104">
        <v>44915</v>
      </c>
      <c r="G51" s="104">
        <v>231521</v>
      </c>
      <c r="H51" s="21">
        <v>496461.65</v>
      </c>
      <c r="I51" s="21">
        <v>127114.29</v>
      </c>
      <c r="J51" s="104">
        <v>369347</v>
      </c>
      <c r="K51" s="104">
        <v>34728</v>
      </c>
      <c r="L51" s="104">
        <v>404076</v>
      </c>
      <c r="M51" s="104">
        <v>172554</v>
      </c>
    </row>
    <row r="52" spans="1:13" x14ac:dyDescent="0.25">
      <c r="A52" t="str">
        <f t="shared" si="0"/>
        <v>MAPFRE45747</v>
      </c>
      <c r="B52" s="1" t="s">
        <v>12</v>
      </c>
      <c r="C52" s="34">
        <v>45747</v>
      </c>
      <c r="D52" s="104">
        <v>162995</v>
      </c>
      <c r="E52" s="104">
        <v>21675</v>
      </c>
      <c r="F52" s="104">
        <v>46096</v>
      </c>
      <c r="G52" s="104">
        <v>230766</v>
      </c>
      <c r="H52" s="21">
        <v>497205.95</v>
      </c>
      <c r="I52" s="21">
        <v>136361.85999999999</v>
      </c>
      <c r="J52" s="104">
        <v>360844</v>
      </c>
      <c r="K52" s="104">
        <v>34615</v>
      </c>
      <c r="L52" s="104">
        <v>395459</v>
      </c>
      <c r="M52" s="104">
        <v>164693</v>
      </c>
    </row>
    <row r="53" spans="1:13" x14ac:dyDescent="0.25">
      <c r="A53" t="str">
        <f t="shared" si="0"/>
        <v>MUNDIAL45688</v>
      </c>
      <c r="B53" s="1" t="s">
        <v>13</v>
      </c>
      <c r="C53" s="34">
        <v>45688</v>
      </c>
      <c r="D53" s="104">
        <v>155065</v>
      </c>
      <c r="E53" s="104">
        <v>14630</v>
      </c>
      <c r="F53" s="104">
        <v>4379</v>
      </c>
      <c r="G53" s="104">
        <v>174073</v>
      </c>
      <c r="H53" s="21">
        <v>264045.84000000003</v>
      </c>
      <c r="I53" s="21">
        <v>26666.32</v>
      </c>
      <c r="J53" s="104">
        <v>237380</v>
      </c>
      <c r="K53" s="104">
        <v>468</v>
      </c>
      <c r="L53" s="104">
        <v>237848</v>
      </c>
      <c r="M53" s="104">
        <v>63775</v>
      </c>
    </row>
    <row r="54" spans="1:13" x14ac:dyDescent="0.25">
      <c r="A54" t="str">
        <f t="shared" si="0"/>
        <v>MUNDIAL45716</v>
      </c>
      <c r="B54" s="1" t="s">
        <v>13</v>
      </c>
      <c r="C54" s="34">
        <v>45716</v>
      </c>
      <c r="D54" s="104">
        <v>157468</v>
      </c>
      <c r="E54" s="104">
        <v>14283</v>
      </c>
      <c r="F54" s="104">
        <v>3694</v>
      </c>
      <c r="G54" s="104">
        <v>175445</v>
      </c>
      <c r="H54" s="21">
        <v>267993.84999999998</v>
      </c>
      <c r="I54" s="21">
        <v>25976.720000000001</v>
      </c>
      <c r="J54" s="104">
        <v>242017</v>
      </c>
      <c r="K54" s="104">
        <v>468</v>
      </c>
      <c r="L54" s="104">
        <v>242485</v>
      </c>
      <c r="M54" s="104">
        <v>67040</v>
      </c>
    </row>
    <row r="55" spans="1:13" x14ac:dyDescent="0.25">
      <c r="A55" t="str">
        <f t="shared" si="0"/>
        <v>MUNDIAL45747</v>
      </c>
      <c r="B55" s="1" t="s">
        <v>13</v>
      </c>
      <c r="C55" s="34">
        <v>45747</v>
      </c>
      <c r="D55" s="104">
        <v>158958</v>
      </c>
      <c r="E55" s="104">
        <v>12946</v>
      </c>
      <c r="F55" s="104">
        <v>3531</v>
      </c>
      <c r="G55" s="104">
        <v>175434</v>
      </c>
      <c r="H55" s="21">
        <v>249378.39</v>
      </c>
      <c r="I55" s="21">
        <v>27999.27</v>
      </c>
      <c r="J55" s="104">
        <v>221379</v>
      </c>
      <c r="K55" s="104">
        <v>468</v>
      </c>
      <c r="L55" s="104">
        <v>221847</v>
      </c>
      <c r="M55" s="104">
        <v>46413</v>
      </c>
    </row>
    <row r="56" spans="1:13" x14ac:dyDescent="0.25">
      <c r="A56" t="str">
        <f t="shared" si="0"/>
        <v>NACIONAL45688</v>
      </c>
      <c r="B56" s="1" t="s">
        <v>14</v>
      </c>
      <c r="C56" s="34">
        <v>45688</v>
      </c>
      <c r="D56" s="104">
        <v>14973</v>
      </c>
      <c r="E56" s="104">
        <v>5685</v>
      </c>
      <c r="F56" s="104">
        <v>1269</v>
      </c>
      <c r="G56" s="104">
        <v>21928</v>
      </c>
      <c r="H56" s="21">
        <v>97380.58</v>
      </c>
      <c r="I56" s="21">
        <v>1901.49</v>
      </c>
      <c r="J56" s="104">
        <v>95479</v>
      </c>
      <c r="K56" s="104">
        <v>0</v>
      </c>
      <c r="L56" s="104">
        <v>95479</v>
      </c>
      <c r="M56" s="104">
        <v>73551</v>
      </c>
    </row>
    <row r="57" spans="1:13" x14ac:dyDescent="0.25">
      <c r="A57" t="str">
        <f t="shared" si="0"/>
        <v>NACIONAL45716</v>
      </c>
      <c r="B57" s="1" t="s">
        <v>14</v>
      </c>
      <c r="C57" s="34">
        <v>45716</v>
      </c>
      <c r="D57" s="104">
        <v>14812</v>
      </c>
      <c r="E57" s="104">
        <v>5841</v>
      </c>
      <c r="F57" s="104">
        <v>1267</v>
      </c>
      <c r="G57" s="104">
        <v>21920</v>
      </c>
      <c r="H57" s="21">
        <v>99350.95</v>
      </c>
      <c r="I57" s="21">
        <v>1901.49</v>
      </c>
      <c r="J57" s="104">
        <v>97449</v>
      </c>
      <c r="K57" s="104">
        <v>0</v>
      </c>
      <c r="L57" s="104">
        <v>97449</v>
      </c>
      <c r="M57" s="104">
        <v>75529</v>
      </c>
    </row>
    <row r="58" spans="1:13" x14ac:dyDescent="0.25">
      <c r="A58" t="str">
        <f t="shared" si="0"/>
        <v>NACIONAL45747</v>
      </c>
      <c r="B58" s="1" t="s">
        <v>14</v>
      </c>
      <c r="C58" s="34">
        <v>45747</v>
      </c>
      <c r="D58" s="104">
        <v>14899</v>
      </c>
      <c r="E58" s="104">
        <v>5548</v>
      </c>
      <c r="F58" s="104">
        <v>1497</v>
      </c>
      <c r="G58" s="104">
        <v>21944</v>
      </c>
      <c r="H58" s="21">
        <v>99888.06</v>
      </c>
      <c r="I58" s="21">
        <v>1901.49</v>
      </c>
      <c r="J58" s="104">
        <v>97987</v>
      </c>
      <c r="K58" s="104">
        <v>0</v>
      </c>
      <c r="L58" s="104">
        <v>97987</v>
      </c>
      <c r="M58" s="104">
        <v>76042</v>
      </c>
    </row>
    <row r="59" spans="1:13" x14ac:dyDescent="0.25">
      <c r="A59" t="str">
        <f t="shared" ref="A59:A82" si="1">+B59&amp;C59</f>
        <v>PREVISORA45688</v>
      </c>
      <c r="B59" s="1" t="s">
        <v>15</v>
      </c>
      <c r="C59" s="34">
        <v>45688</v>
      </c>
      <c r="D59" s="104">
        <v>406720</v>
      </c>
      <c r="E59" s="104">
        <v>41752</v>
      </c>
      <c r="F59" s="104">
        <v>74479</v>
      </c>
      <c r="G59" s="104">
        <v>522951</v>
      </c>
      <c r="H59" s="21">
        <v>839709.36</v>
      </c>
      <c r="I59" s="21">
        <v>161821.51</v>
      </c>
      <c r="J59" s="104">
        <v>677888</v>
      </c>
      <c r="K59" s="104">
        <v>0</v>
      </c>
      <c r="L59" s="104">
        <v>677888</v>
      </c>
      <c r="M59" s="104">
        <v>154937</v>
      </c>
    </row>
    <row r="60" spans="1:13" x14ac:dyDescent="0.25">
      <c r="A60" t="str">
        <f t="shared" si="1"/>
        <v>PREVISORA45716</v>
      </c>
      <c r="B60" s="1" t="s">
        <v>15</v>
      </c>
      <c r="C60" s="34">
        <v>45716</v>
      </c>
      <c r="D60" s="104">
        <v>408104</v>
      </c>
      <c r="E60" s="104">
        <v>43243</v>
      </c>
      <c r="F60" s="104">
        <v>76909</v>
      </c>
      <c r="G60" s="104">
        <v>528256</v>
      </c>
      <c r="H60" s="21">
        <v>852344.26</v>
      </c>
      <c r="I60" s="21">
        <v>164871.66</v>
      </c>
      <c r="J60" s="104">
        <v>687473</v>
      </c>
      <c r="K60" s="104">
        <v>0</v>
      </c>
      <c r="L60" s="104">
        <v>687473</v>
      </c>
      <c r="M60" s="104">
        <v>159216</v>
      </c>
    </row>
    <row r="61" spans="1:13" x14ac:dyDescent="0.25">
      <c r="A61" t="str">
        <f t="shared" si="1"/>
        <v>PREVISORA45747</v>
      </c>
      <c r="B61" s="1" t="s">
        <v>15</v>
      </c>
      <c r="C61" s="34">
        <v>45747</v>
      </c>
      <c r="D61" s="104">
        <v>418890</v>
      </c>
      <c r="E61" s="104">
        <v>38509</v>
      </c>
      <c r="F61" s="104">
        <v>69045</v>
      </c>
      <c r="G61" s="104">
        <v>526444</v>
      </c>
      <c r="H61" s="21">
        <v>828942.37</v>
      </c>
      <c r="I61" s="21">
        <v>167247.45000000001</v>
      </c>
      <c r="J61" s="104">
        <v>661695</v>
      </c>
      <c r="K61" s="104">
        <v>0</v>
      </c>
      <c r="L61" s="104">
        <v>661695</v>
      </c>
      <c r="M61" s="104">
        <v>135251</v>
      </c>
    </row>
    <row r="62" spans="1:13" x14ac:dyDescent="0.25">
      <c r="A62" t="str">
        <f t="shared" si="1"/>
        <v>QUALITAS45688</v>
      </c>
      <c r="B62" s="1" t="s">
        <v>117</v>
      </c>
      <c r="C62" s="34">
        <v>45688</v>
      </c>
      <c r="D62" s="104">
        <v>3</v>
      </c>
      <c r="E62" s="104">
        <v>3</v>
      </c>
      <c r="F62" s="104">
        <v>0</v>
      </c>
      <c r="G62" s="104">
        <v>6</v>
      </c>
      <c r="H62" s="21">
        <v>38000</v>
      </c>
      <c r="I62" s="21">
        <v>4528.25</v>
      </c>
      <c r="J62" s="104">
        <v>33472</v>
      </c>
      <c r="K62" s="104">
        <v>0</v>
      </c>
      <c r="L62" s="104">
        <v>33472</v>
      </c>
      <c r="M62" s="104">
        <v>33466</v>
      </c>
    </row>
    <row r="63" spans="1:13" x14ac:dyDescent="0.25">
      <c r="A63" t="str">
        <f t="shared" si="1"/>
        <v>QUALITAS45716</v>
      </c>
      <c r="B63" s="1" t="s">
        <v>117</v>
      </c>
      <c r="C63" s="34">
        <v>45716</v>
      </c>
      <c r="D63" s="104">
        <v>19</v>
      </c>
      <c r="E63" s="104">
        <v>15</v>
      </c>
      <c r="F63" s="104">
        <v>0</v>
      </c>
      <c r="G63" s="104">
        <v>34</v>
      </c>
      <c r="H63" s="21">
        <v>38000</v>
      </c>
      <c r="I63" s="21">
        <v>5260.55</v>
      </c>
      <c r="J63" s="104">
        <v>32739</v>
      </c>
      <c r="K63" s="104">
        <v>0</v>
      </c>
      <c r="L63" s="104">
        <v>32739</v>
      </c>
      <c r="M63" s="104">
        <v>32705</v>
      </c>
    </row>
    <row r="64" spans="1:13" x14ac:dyDescent="0.25">
      <c r="A64" t="str">
        <f t="shared" si="1"/>
        <v>QUALITAS45747</v>
      </c>
      <c r="B64" s="1" t="s">
        <v>117</v>
      </c>
      <c r="C64" s="34">
        <v>45747</v>
      </c>
      <c r="D64" s="104">
        <v>57</v>
      </c>
      <c r="E64" s="104">
        <v>59</v>
      </c>
      <c r="F64" s="104">
        <v>63</v>
      </c>
      <c r="G64" s="104">
        <v>179</v>
      </c>
      <c r="H64" s="21">
        <v>38063.65</v>
      </c>
      <c r="I64" s="21">
        <v>6363.31</v>
      </c>
      <c r="J64" s="104">
        <v>31700</v>
      </c>
      <c r="K64" s="104">
        <v>0</v>
      </c>
      <c r="L64" s="104">
        <v>31700</v>
      </c>
      <c r="M64" s="104">
        <v>31522</v>
      </c>
    </row>
    <row r="65" spans="1:13" x14ac:dyDescent="0.25">
      <c r="A65" t="str">
        <f t="shared" si="1"/>
        <v>SBS SEGUROS45688</v>
      </c>
      <c r="B65" s="1" t="s">
        <v>96</v>
      </c>
      <c r="C65" s="34">
        <v>45688</v>
      </c>
      <c r="D65" s="104">
        <v>118786</v>
      </c>
      <c r="E65" s="104">
        <v>7701</v>
      </c>
      <c r="F65" s="104">
        <v>38506</v>
      </c>
      <c r="G65" s="104">
        <v>164994</v>
      </c>
      <c r="H65" s="21">
        <v>301807</v>
      </c>
      <c r="I65" s="21">
        <v>32922.69</v>
      </c>
      <c r="J65" s="104">
        <v>268884</v>
      </c>
      <c r="K65" s="104">
        <v>6634</v>
      </c>
      <c r="L65" s="104">
        <v>275518</v>
      </c>
      <c r="M65" s="104">
        <v>110525</v>
      </c>
    </row>
    <row r="66" spans="1:13" x14ac:dyDescent="0.25">
      <c r="A66" t="str">
        <f t="shared" si="1"/>
        <v>SBS SEGUROS45716</v>
      </c>
      <c r="B66" s="1" t="s">
        <v>96</v>
      </c>
      <c r="C66" s="34">
        <v>45716</v>
      </c>
      <c r="D66" s="104">
        <v>119494</v>
      </c>
      <c r="E66" s="104">
        <v>7989</v>
      </c>
      <c r="F66" s="104">
        <v>39039</v>
      </c>
      <c r="G66" s="104">
        <v>166522</v>
      </c>
      <c r="H66" s="21">
        <v>307927.03000000003</v>
      </c>
      <c r="I66" s="21">
        <v>30698.68</v>
      </c>
      <c r="J66" s="104">
        <v>277228</v>
      </c>
      <c r="K66" s="104">
        <v>4410</v>
      </c>
      <c r="L66" s="104">
        <v>281638</v>
      </c>
      <c r="M66" s="104">
        <v>115117</v>
      </c>
    </row>
    <row r="67" spans="1:13" x14ac:dyDescent="0.25">
      <c r="A67" t="str">
        <f t="shared" si="1"/>
        <v>SBS SEGUROS45747</v>
      </c>
      <c r="B67" s="1" t="s">
        <v>96</v>
      </c>
      <c r="C67" s="34">
        <v>45747</v>
      </c>
      <c r="D67" s="104">
        <v>121715</v>
      </c>
      <c r="E67" s="104">
        <v>9146</v>
      </c>
      <c r="F67" s="104">
        <v>39804</v>
      </c>
      <c r="G67" s="104">
        <v>170666</v>
      </c>
      <c r="H67" s="21">
        <v>300268.77</v>
      </c>
      <c r="I67" s="21">
        <v>39463.629999999997</v>
      </c>
      <c r="J67" s="104">
        <v>260805</v>
      </c>
      <c r="K67" s="104">
        <v>12212</v>
      </c>
      <c r="L67" s="104">
        <v>273017</v>
      </c>
      <c r="M67" s="104">
        <v>102351</v>
      </c>
    </row>
    <row r="68" spans="1:13" x14ac:dyDescent="0.25">
      <c r="A68" t="str">
        <f t="shared" si="1"/>
        <v>SEGUREXPO45688</v>
      </c>
      <c r="B68" s="1" t="s">
        <v>16</v>
      </c>
      <c r="C68" s="34">
        <v>45688</v>
      </c>
      <c r="D68" s="104">
        <v>6528</v>
      </c>
      <c r="E68" s="104">
        <v>2397</v>
      </c>
      <c r="F68" s="104">
        <v>1005</v>
      </c>
      <c r="G68" s="104">
        <v>9929</v>
      </c>
      <c r="H68" s="21">
        <v>36294.230000000003</v>
      </c>
      <c r="I68" s="21">
        <v>1365.4</v>
      </c>
      <c r="J68" s="104">
        <v>34929</v>
      </c>
      <c r="K68" s="104">
        <v>0</v>
      </c>
      <c r="L68" s="104">
        <v>34929</v>
      </c>
      <c r="M68" s="104">
        <v>24999</v>
      </c>
    </row>
    <row r="69" spans="1:13" x14ac:dyDescent="0.25">
      <c r="A69" t="str">
        <f t="shared" si="1"/>
        <v>SEGUREXPO45716</v>
      </c>
      <c r="B69" s="1" t="s">
        <v>16</v>
      </c>
      <c r="C69" s="34">
        <v>45716</v>
      </c>
      <c r="D69" s="104">
        <v>6625</v>
      </c>
      <c r="E69" s="104">
        <v>2472</v>
      </c>
      <c r="F69" s="104">
        <v>931</v>
      </c>
      <c r="G69" s="104">
        <v>10027</v>
      </c>
      <c r="H69" s="21">
        <v>36719.480000000003</v>
      </c>
      <c r="I69" s="21">
        <v>1365.4</v>
      </c>
      <c r="J69" s="104">
        <v>35354</v>
      </c>
      <c r="K69" s="104">
        <v>0</v>
      </c>
      <c r="L69" s="104">
        <v>35354</v>
      </c>
      <c r="M69" s="104">
        <v>25327</v>
      </c>
    </row>
    <row r="70" spans="1:13" x14ac:dyDescent="0.25">
      <c r="A70" t="str">
        <f t="shared" si="1"/>
        <v>SEGUREXPO45747</v>
      </c>
      <c r="B70" s="1" t="s">
        <v>16</v>
      </c>
      <c r="C70" s="34">
        <v>45747</v>
      </c>
      <c r="D70" s="104">
        <v>6740</v>
      </c>
      <c r="E70" s="104">
        <v>2531</v>
      </c>
      <c r="F70" s="104">
        <v>1231</v>
      </c>
      <c r="G70" s="104">
        <v>10502</v>
      </c>
      <c r="H70" s="21">
        <v>36120.5</v>
      </c>
      <c r="I70" s="21">
        <v>1365.4</v>
      </c>
      <c r="J70" s="104">
        <v>34755</v>
      </c>
      <c r="K70" s="104">
        <v>0</v>
      </c>
      <c r="L70" s="104">
        <v>34755</v>
      </c>
      <c r="M70" s="104">
        <v>24253</v>
      </c>
    </row>
    <row r="71" spans="1:13" x14ac:dyDescent="0.25">
      <c r="A71" t="str">
        <f t="shared" si="1"/>
        <v>SOLIDARIA45688</v>
      </c>
      <c r="B71" s="1" t="s">
        <v>17</v>
      </c>
      <c r="C71" s="34">
        <v>45688</v>
      </c>
      <c r="D71" s="104">
        <v>85010</v>
      </c>
      <c r="E71" s="104">
        <v>8955</v>
      </c>
      <c r="F71" s="104">
        <v>0</v>
      </c>
      <c r="G71" s="104">
        <v>93964</v>
      </c>
      <c r="H71" s="21">
        <v>358252.06</v>
      </c>
      <c r="I71" s="21">
        <v>11288.52</v>
      </c>
      <c r="J71" s="104">
        <v>346964</v>
      </c>
      <c r="K71" s="104">
        <v>0</v>
      </c>
      <c r="L71" s="104">
        <v>346964</v>
      </c>
      <c r="M71" s="104">
        <v>252999</v>
      </c>
    </row>
    <row r="72" spans="1:13" x14ac:dyDescent="0.25">
      <c r="A72" t="str">
        <f t="shared" si="1"/>
        <v>SOLIDARIA45716</v>
      </c>
      <c r="B72" s="1" t="s">
        <v>17</v>
      </c>
      <c r="C72" s="34">
        <v>45716</v>
      </c>
      <c r="D72" s="104">
        <v>86891</v>
      </c>
      <c r="E72" s="104">
        <v>8916</v>
      </c>
      <c r="F72" s="104">
        <v>0</v>
      </c>
      <c r="G72" s="104">
        <v>95807</v>
      </c>
      <c r="H72" s="21">
        <v>365691.91</v>
      </c>
      <c r="I72" s="21">
        <v>11288.52</v>
      </c>
      <c r="J72" s="104">
        <v>354403</v>
      </c>
      <c r="K72" s="104">
        <v>0</v>
      </c>
      <c r="L72" s="104">
        <v>354403</v>
      </c>
      <c r="M72" s="104">
        <v>258597</v>
      </c>
    </row>
    <row r="73" spans="1:13" x14ac:dyDescent="0.25">
      <c r="A73" t="str">
        <f t="shared" si="1"/>
        <v>SOLIDARIA45747</v>
      </c>
      <c r="B73" s="1" t="s">
        <v>17</v>
      </c>
      <c r="C73" s="34">
        <v>45747</v>
      </c>
      <c r="D73" s="104">
        <v>83816</v>
      </c>
      <c r="E73" s="104">
        <v>8535</v>
      </c>
      <c r="F73" s="104">
        <v>0</v>
      </c>
      <c r="G73" s="104">
        <v>92351</v>
      </c>
      <c r="H73" s="21">
        <v>366103.78</v>
      </c>
      <c r="I73" s="21">
        <v>7684.48</v>
      </c>
      <c r="J73" s="104">
        <v>358419</v>
      </c>
      <c r="K73" s="104">
        <v>0</v>
      </c>
      <c r="L73" s="104">
        <v>358419</v>
      </c>
      <c r="M73" s="104">
        <v>266068</v>
      </c>
    </row>
    <row r="74" spans="1:13" x14ac:dyDescent="0.25">
      <c r="A74" t="str">
        <f t="shared" si="1"/>
        <v>SOLUNION45688</v>
      </c>
      <c r="B74" s="1" t="s">
        <v>18</v>
      </c>
      <c r="C74" s="34">
        <v>45688</v>
      </c>
      <c r="D74" s="104">
        <v>9469</v>
      </c>
      <c r="E74" s="104">
        <v>1027</v>
      </c>
      <c r="F74" s="104">
        <v>1609</v>
      </c>
      <c r="G74" s="104">
        <v>12106</v>
      </c>
      <c r="H74" s="21">
        <v>48122.03</v>
      </c>
      <c r="I74" s="21">
        <v>559.65</v>
      </c>
      <c r="J74" s="104">
        <v>47562</v>
      </c>
      <c r="K74" s="104">
        <v>267</v>
      </c>
      <c r="L74" s="104">
        <v>47830</v>
      </c>
      <c r="M74" s="104">
        <v>35724</v>
      </c>
    </row>
    <row r="75" spans="1:13" x14ac:dyDescent="0.25">
      <c r="A75" t="str">
        <f t="shared" si="1"/>
        <v>SOLUNION45716</v>
      </c>
      <c r="B75" s="1" t="s">
        <v>18</v>
      </c>
      <c r="C75" s="34">
        <v>45716</v>
      </c>
      <c r="D75" s="104">
        <v>9532</v>
      </c>
      <c r="E75" s="104">
        <v>1293</v>
      </c>
      <c r="F75" s="104">
        <v>1679</v>
      </c>
      <c r="G75" s="104">
        <v>12504</v>
      </c>
      <c r="H75" s="21">
        <v>49240.25</v>
      </c>
      <c r="I75" s="21">
        <v>559.65</v>
      </c>
      <c r="J75" s="104">
        <v>48681</v>
      </c>
      <c r="K75" s="104">
        <v>267</v>
      </c>
      <c r="L75" s="104">
        <v>48948</v>
      </c>
      <c r="M75" s="104">
        <v>36444</v>
      </c>
    </row>
    <row r="76" spans="1:13" x14ac:dyDescent="0.25">
      <c r="A76" t="str">
        <f t="shared" si="1"/>
        <v>SOLUNION45747</v>
      </c>
      <c r="B76" s="1" t="s">
        <v>18</v>
      </c>
      <c r="C76" s="34">
        <v>45747</v>
      </c>
      <c r="D76" s="104">
        <v>9604</v>
      </c>
      <c r="E76" s="104">
        <v>1027</v>
      </c>
      <c r="F76" s="104">
        <v>1689</v>
      </c>
      <c r="G76" s="104">
        <v>12321</v>
      </c>
      <c r="H76" s="21">
        <v>51128.98</v>
      </c>
      <c r="I76" s="21">
        <v>559.65</v>
      </c>
      <c r="J76" s="104">
        <v>50569</v>
      </c>
      <c r="K76" s="104">
        <v>267</v>
      </c>
      <c r="L76" s="104">
        <v>50837</v>
      </c>
      <c r="M76" s="104">
        <v>38516</v>
      </c>
    </row>
    <row r="77" spans="1:13" x14ac:dyDescent="0.25">
      <c r="A77" t="str">
        <f t="shared" si="1"/>
        <v>SURAMERICANA45688</v>
      </c>
      <c r="B77" s="1" t="s">
        <v>19</v>
      </c>
      <c r="C77" s="34">
        <v>45688</v>
      </c>
      <c r="D77" s="104">
        <v>412323</v>
      </c>
      <c r="E77" s="104">
        <v>61264</v>
      </c>
      <c r="F77" s="104">
        <v>40068</v>
      </c>
      <c r="G77" s="104">
        <v>513655</v>
      </c>
      <c r="H77" s="21">
        <v>1007474.84</v>
      </c>
      <c r="I77" s="21">
        <v>181783.54</v>
      </c>
      <c r="J77" s="104">
        <v>825691</v>
      </c>
      <c r="K77" s="104">
        <v>0</v>
      </c>
      <c r="L77" s="104">
        <v>825691</v>
      </c>
      <c r="M77" s="104">
        <v>312037</v>
      </c>
    </row>
    <row r="78" spans="1:13" x14ac:dyDescent="0.25">
      <c r="A78" t="str">
        <f t="shared" si="1"/>
        <v>SURAMERICANA45716</v>
      </c>
      <c r="B78" s="1" t="s">
        <v>19</v>
      </c>
      <c r="C78" s="34">
        <v>45716</v>
      </c>
      <c r="D78" s="104">
        <v>408724</v>
      </c>
      <c r="E78" s="104">
        <v>60639</v>
      </c>
      <c r="F78" s="104">
        <v>43947</v>
      </c>
      <c r="G78" s="104">
        <v>513311</v>
      </c>
      <c r="H78" s="21">
        <v>1016677.1</v>
      </c>
      <c r="I78" s="21">
        <v>180820.59</v>
      </c>
      <c r="J78" s="104">
        <v>835857</v>
      </c>
      <c r="K78" s="104">
        <v>0</v>
      </c>
      <c r="L78" s="104">
        <v>835857</v>
      </c>
      <c r="M78" s="104">
        <v>322546</v>
      </c>
    </row>
    <row r="79" spans="1:13" x14ac:dyDescent="0.25">
      <c r="A79" t="str">
        <f t="shared" si="1"/>
        <v>SURAMERICANA45747</v>
      </c>
      <c r="B79" s="1" t="s">
        <v>19</v>
      </c>
      <c r="C79" s="34">
        <v>45747</v>
      </c>
      <c r="D79" s="104">
        <v>398729</v>
      </c>
      <c r="E79" s="104">
        <v>52142</v>
      </c>
      <c r="F79" s="104">
        <v>41761</v>
      </c>
      <c r="G79" s="104">
        <v>492633</v>
      </c>
      <c r="H79" s="21">
        <v>903602.92</v>
      </c>
      <c r="I79" s="21">
        <v>179571.29</v>
      </c>
      <c r="J79" s="104">
        <v>724032</v>
      </c>
      <c r="K79" s="104">
        <v>0</v>
      </c>
      <c r="L79" s="104">
        <v>724032</v>
      </c>
      <c r="M79" s="104">
        <v>231399</v>
      </c>
    </row>
    <row r="80" spans="1:13" x14ac:dyDescent="0.25">
      <c r="A80" t="str">
        <f t="shared" si="1"/>
        <v>ZURICH45688</v>
      </c>
      <c r="B80" s="1" t="s">
        <v>20</v>
      </c>
      <c r="C80" s="34">
        <v>45688</v>
      </c>
      <c r="D80" s="104">
        <v>53916</v>
      </c>
      <c r="E80" s="104">
        <v>14978</v>
      </c>
      <c r="F80" s="104">
        <v>7022</v>
      </c>
      <c r="G80" s="104">
        <v>75916</v>
      </c>
      <c r="H80" s="21">
        <v>228478.92</v>
      </c>
      <c r="I80" s="21">
        <v>200386.66</v>
      </c>
      <c r="J80" s="104">
        <v>90779</v>
      </c>
      <c r="K80" s="104">
        <v>11387</v>
      </c>
      <c r="L80" s="104">
        <v>102167</v>
      </c>
      <c r="M80" s="104">
        <v>26251</v>
      </c>
    </row>
    <row r="81" spans="1:13" x14ac:dyDescent="0.25">
      <c r="A81" t="str">
        <f t="shared" si="1"/>
        <v>ZURICH45716</v>
      </c>
      <c r="B81" s="1" t="s">
        <v>20</v>
      </c>
      <c r="C81" s="34">
        <v>45716</v>
      </c>
      <c r="D81" s="104">
        <v>53788</v>
      </c>
      <c r="E81" s="104">
        <v>14254</v>
      </c>
      <c r="F81" s="104">
        <v>7052</v>
      </c>
      <c r="G81" s="104">
        <v>75094</v>
      </c>
      <c r="H81" s="21">
        <v>291166.09999999998</v>
      </c>
      <c r="I81" s="21">
        <v>205679.21</v>
      </c>
      <c r="J81" s="104">
        <v>85487</v>
      </c>
      <c r="K81" s="104">
        <v>11264</v>
      </c>
      <c r="L81" s="104">
        <v>96751</v>
      </c>
      <c r="M81" s="104">
        <v>21657</v>
      </c>
    </row>
    <row r="82" spans="1:13" x14ac:dyDescent="0.25">
      <c r="A82" t="str">
        <f t="shared" si="1"/>
        <v>ZURICH45747</v>
      </c>
      <c r="B82" s="1" t="s">
        <v>20</v>
      </c>
      <c r="C82" s="34">
        <v>45747</v>
      </c>
      <c r="D82" s="104">
        <v>54830</v>
      </c>
      <c r="E82" s="104">
        <v>14252</v>
      </c>
      <c r="F82" s="104">
        <v>6976</v>
      </c>
      <c r="G82" s="104">
        <v>76058</v>
      </c>
      <c r="H82" s="21">
        <v>301707.78999999998</v>
      </c>
      <c r="I82" s="21">
        <v>199919.83</v>
      </c>
      <c r="J82" s="104">
        <v>101788</v>
      </c>
      <c r="K82" s="104">
        <v>11409</v>
      </c>
      <c r="L82" s="104">
        <v>113197</v>
      </c>
      <c r="M82" s="104">
        <v>37138</v>
      </c>
    </row>
    <row r="83" spans="1:13" x14ac:dyDescent="0.25">
      <c r="C83" s="70"/>
    </row>
    <row r="84" spans="1:13" x14ac:dyDescent="0.25">
      <c r="C84" s="70"/>
    </row>
    <row r="85" spans="1:13" x14ac:dyDescent="0.25">
      <c r="C85" s="70"/>
    </row>
    <row r="86" spans="1:13" x14ac:dyDescent="0.25">
      <c r="C86" s="70"/>
    </row>
    <row r="87" spans="1:13" x14ac:dyDescent="0.25">
      <c r="C87" s="70"/>
    </row>
    <row r="88" spans="1:13" x14ac:dyDescent="0.25">
      <c r="C88" s="70"/>
    </row>
    <row r="89" spans="1:13" x14ac:dyDescent="0.25">
      <c r="C89" s="70"/>
    </row>
    <row r="90" spans="1:13" x14ac:dyDescent="0.25">
      <c r="C90" s="70"/>
    </row>
    <row r="91" spans="1:13" x14ac:dyDescent="0.25">
      <c r="C91" s="70"/>
    </row>
    <row r="92" spans="1:13" x14ac:dyDescent="0.25">
      <c r="C92" s="70"/>
    </row>
    <row r="93" spans="1:13" x14ac:dyDescent="0.25">
      <c r="C93" s="70"/>
    </row>
    <row r="94" spans="1:13" x14ac:dyDescent="0.25">
      <c r="C94" s="70"/>
    </row>
    <row r="95" spans="1:13" x14ac:dyDescent="0.25">
      <c r="C95" s="70"/>
    </row>
    <row r="96" spans="1:13" x14ac:dyDescent="0.25">
      <c r="C96" s="70"/>
    </row>
    <row r="97" spans="3:3" x14ac:dyDescent="0.25">
      <c r="C97" s="70"/>
    </row>
    <row r="98" spans="3:3" x14ac:dyDescent="0.25">
      <c r="C98" s="70"/>
    </row>
    <row r="99" spans="3:3" x14ac:dyDescent="0.25">
      <c r="C99" s="70"/>
    </row>
    <row r="100" spans="3:3" x14ac:dyDescent="0.25">
      <c r="C100" s="70"/>
    </row>
    <row r="101" spans="3:3" x14ac:dyDescent="0.25">
      <c r="C101" s="70"/>
    </row>
    <row r="102" spans="3:3" x14ac:dyDescent="0.25">
      <c r="C102" s="70"/>
    </row>
    <row r="103" spans="3:3" x14ac:dyDescent="0.25">
      <c r="C103" s="70"/>
    </row>
    <row r="104" spans="3:3" x14ac:dyDescent="0.25">
      <c r="C104" s="70"/>
    </row>
    <row r="105" spans="3:3" x14ac:dyDescent="0.25">
      <c r="C105" s="70"/>
    </row>
    <row r="106" spans="3:3" x14ac:dyDescent="0.25">
      <c r="C106" s="70"/>
    </row>
    <row r="107" spans="3:3" x14ac:dyDescent="0.25">
      <c r="C107" s="70"/>
    </row>
    <row r="108" spans="3:3" x14ac:dyDescent="0.25">
      <c r="C108" s="70"/>
    </row>
    <row r="109" spans="3:3" x14ac:dyDescent="0.25">
      <c r="C109" s="70"/>
    </row>
    <row r="110" spans="3:3" x14ac:dyDescent="0.25">
      <c r="C110" s="70"/>
    </row>
    <row r="111" spans="3:3" x14ac:dyDescent="0.25">
      <c r="C111" s="70"/>
    </row>
    <row r="112" spans="3:3" x14ac:dyDescent="0.25">
      <c r="C112" s="70"/>
    </row>
    <row r="113" spans="3:3" x14ac:dyDescent="0.25">
      <c r="C113" s="70"/>
    </row>
    <row r="114" spans="3:3" x14ac:dyDescent="0.25">
      <c r="C114" s="70"/>
    </row>
    <row r="115" spans="3:3" x14ac:dyDescent="0.25">
      <c r="C115" s="70"/>
    </row>
    <row r="116" spans="3:3" x14ac:dyDescent="0.25">
      <c r="C116" s="70"/>
    </row>
    <row r="117" spans="3:3" x14ac:dyDescent="0.25">
      <c r="C117" s="70"/>
    </row>
    <row r="118" spans="3:3" x14ac:dyDescent="0.25">
      <c r="C118" s="70"/>
    </row>
    <row r="119" spans="3:3" x14ac:dyDescent="0.25">
      <c r="C119" s="70"/>
    </row>
    <row r="120" spans="3:3" x14ac:dyDescent="0.25">
      <c r="C120" s="70"/>
    </row>
    <row r="121" spans="3:3" x14ac:dyDescent="0.25">
      <c r="C121" s="7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V57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E3" sqref="E3:F3"/>
    </sheetView>
  </sheetViews>
  <sheetFormatPr baseColWidth="10" defaultColWidth="9.140625" defaultRowHeight="14.25" x14ac:dyDescent="0.2"/>
  <cols>
    <col min="1" max="1" width="25.85546875" style="8" customWidth="1"/>
    <col min="2" max="9" width="17.85546875" style="8" customWidth="1"/>
    <col min="10" max="11" width="17.85546875" style="27" customWidth="1"/>
    <col min="12" max="20" width="9.140625" style="27"/>
    <col min="21" max="16384" width="9.140625" style="8"/>
  </cols>
  <sheetData>
    <row r="1" spans="1:22" s="3" customFormat="1" ht="20.25" x14ac:dyDescent="0.25">
      <c r="A1" s="2"/>
      <c r="B1" s="108" t="s">
        <v>34</v>
      </c>
      <c r="C1" s="108"/>
      <c r="D1" s="108"/>
      <c r="E1" s="108"/>
      <c r="F1" s="108"/>
      <c r="G1" s="108"/>
      <c r="H1" s="108"/>
      <c r="I1" s="108"/>
      <c r="J1" s="10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2" s="5" customFormat="1" ht="18" x14ac:dyDescent="0.25">
      <c r="A2" s="4"/>
      <c r="B2" s="109" t="s">
        <v>37</v>
      </c>
      <c r="C2" s="109"/>
      <c r="D2" s="109"/>
      <c r="E2" s="109"/>
      <c r="F2" s="109"/>
      <c r="G2" s="109"/>
      <c r="H2" s="109"/>
      <c r="I2" s="109"/>
      <c r="J2" s="11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2" s="7" customFormat="1" ht="15.75" x14ac:dyDescent="0.25">
      <c r="A3" s="6"/>
      <c r="B3" s="12"/>
      <c r="C3" s="13"/>
      <c r="D3" s="13"/>
      <c r="E3" s="113">
        <v>45747</v>
      </c>
      <c r="F3" s="114"/>
      <c r="G3" s="13"/>
      <c r="H3" s="13"/>
      <c r="I3" s="13"/>
      <c r="J3" s="13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2" s="7" customFormat="1" ht="15.75" customHeight="1" thickBot="1" x14ac:dyDescent="0.3">
      <c r="B4" s="112" t="s">
        <v>35</v>
      </c>
      <c r="C4" s="112"/>
      <c r="D4" s="112"/>
      <c r="E4" s="112"/>
      <c r="F4" s="112"/>
      <c r="G4" s="112"/>
      <c r="H4" s="112"/>
      <c r="I4" s="112"/>
      <c r="J4" s="74"/>
      <c r="K4" s="75"/>
      <c r="L4" s="25"/>
      <c r="M4" s="25"/>
      <c r="N4" s="25"/>
      <c r="O4" s="25"/>
      <c r="P4" s="25"/>
      <c r="Q4" s="25"/>
      <c r="R4" s="25"/>
      <c r="S4" s="25"/>
      <c r="T4" s="25"/>
    </row>
    <row r="5" spans="1:22" s="7" customFormat="1" ht="34.5" customHeight="1" thickTop="1" x14ac:dyDescent="0.25">
      <c r="A5" s="110" t="s">
        <v>36</v>
      </c>
      <c r="B5" s="105" t="s">
        <v>38</v>
      </c>
      <c r="C5" s="106"/>
      <c r="D5" s="106"/>
      <c r="E5" s="107"/>
      <c r="F5" s="115" t="s">
        <v>0</v>
      </c>
      <c r="G5" s="116"/>
      <c r="H5" s="116"/>
      <c r="I5" s="116"/>
      <c r="J5" s="116"/>
      <c r="K5" s="117"/>
      <c r="L5" s="25"/>
      <c r="M5" s="25"/>
      <c r="N5" s="25"/>
      <c r="O5" s="25"/>
      <c r="P5" s="25"/>
      <c r="Q5" s="25"/>
      <c r="R5" s="25"/>
      <c r="S5" s="25"/>
      <c r="T5" s="25"/>
    </row>
    <row r="6" spans="1:22" s="9" customFormat="1" ht="30.75" customHeight="1" thickBot="1" x14ac:dyDescent="0.3">
      <c r="A6" s="111"/>
      <c r="B6" s="16" t="s">
        <v>42</v>
      </c>
      <c r="C6" s="17" t="s">
        <v>43</v>
      </c>
      <c r="D6" s="17" t="s">
        <v>44</v>
      </c>
      <c r="E6" s="18" t="s">
        <v>39</v>
      </c>
      <c r="F6" s="73" t="s">
        <v>100</v>
      </c>
      <c r="G6" s="73" t="s">
        <v>101</v>
      </c>
      <c r="H6" s="19" t="s">
        <v>102</v>
      </c>
      <c r="I6" s="17" t="s">
        <v>103</v>
      </c>
      <c r="J6" s="17" t="s">
        <v>40</v>
      </c>
      <c r="K6" s="20" t="s">
        <v>41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24.75" customHeight="1" x14ac:dyDescent="0.2">
      <c r="A7" s="14" t="s">
        <v>1</v>
      </c>
      <c r="B7" s="49">
        <f>+IFERROR(VLOOKUP($A7&amp;$E$3,BasePA_GEN!$A$2:$K$835,4,0),"N.A.")</f>
        <v>33921</v>
      </c>
      <c r="C7" s="52">
        <f>+IFERROR(VLOOKUP($A7&amp;$E$3,BasePA_GEN!$A$2:$K$835,5,0),"N.A.")</f>
        <v>5574</v>
      </c>
      <c r="D7" s="52">
        <f>+IFERROR(VLOOKUP($A7&amp;$E$3,BasePA_GEN!$A$2:$K$835,6,0),"N.A.")</f>
        <v>833</v>
      </c>
      <c r="E7" s="57">
        <f>+IFERROR(VLOOKUP($A7&amp;$E$3,BasePA_GEN!$A$2:$K$835,7,0),"N.A.")</f>
        <v>40328</v>
      </c>
      <c r="F7" s="58">
        <f>+IFERROR(VLOOKUP($A7&amp;$E$3,BasePA_GEN!$A$2:$K$835,8,0),"N.A.")</f>
        <v>141953.03</v>
      </c>
      <c r="G7" s="58">
        <f>+IFERROR(VLOOKUP($A7&amp;$E$3,BasePA_GEN!$A$2:$K$835,9,0),"N.A.")</f>
        <v>44878.35</v>
      </c>
      <c r="H7" s="58">
        <f>+IFERROR(VLOOKUP($A7&amp;$E$3,BasePA_GEN!$A$2:$K$835,10,0),"N.A.")</f>
        <v>97075</v>
      </c>
      <c r="I7" s="63">
        <f>+IFERROR(VLOOKUP($A7&amp;$E$3,BasePA_GEN!$A$2:$M$835,11,0),"N.A.")</f>
        <v>0</v>
      </c>
      <c r="J7" s="63">
        <f>+IFERROR(VLOOKUP($A7&amp;$E$3,BasePA_GEN!$A$2:$M$835,12,0),"N.A.")</f>
        <v>97075</v>
      </c>
      <c r="K7" s="59">
        <f>+IFERROR(VLOOKUP($A7&amp;$E$3,BasePA_GEN!$A$2:$M$835,13,0),"N.A.")</f>
        <v>56747</v>
      </c>
      <c r="U7" s="27"/>
      <c r="V7" s="27"/>
    </row>
    <row r="8" spans="1:22" ht="24.75" customHeight="1" x14ac:dyDescent="0.2">
      <c r="A8" s="14" t="s">
        <v>93</v>
      </c>
      <c r="B8" s="49">
        <f>+IFERROR(VLOOKUP($A8&amp;$E$3,BasePA_GEN!$A$2:$K$835,4,0),"N.A.")</f>
        <v>186386</v>
      </c>
      <c r="C8" s="52">
        <f>+IFERROR(VLOOKUP($A8&amp;$E$3,BasePA_GEN!$A$2:$K$835,5,0),"N.A.")</f>
        <v>7236</v>
      </c>
      <c r="D8" s="52">
        <f>+IFERROR(VLOOKUP($A8&amp;$E$3,BasePA_GEN!$A$2:$K$835,6,0),"N.A.")</f>
        <v>1826</v>
      </c>
      <c r="E8" s="57">
        <f>+IFERROR(VLOOKUP($A8&amp;$E$3,BasePA_GEN!$A$2:$K$835,7,0),"N.A.")</f>
        <v>195448</v>
      </c>
      <c r="F8" s="58">
        <f>+IFERROR(VLOOKUP($A8&amp;$E$3,BasePA_GEN!$A$2:$K$835,8,0),"N.A.")</f>
        <v>358165.68</v>
      </c>
      <c r="G8" s="58">
        <f>+IFERROR(VLOOKUP($A8&amp;$E$3,BasePA_GEN!$A$2:$K$835,9,0),"N.A.")</f>
        <v>19665.59</v>
      </c>
      <c r="H8" s="58">
        <f>+IFERROR(VLOOKUP($A8&amp;$E$3,BasePA_GEN!$A$2:$K$835,10,0),"N.A.")</f>
        <v>338500</v>
      </c>
      <c r="I8" s="63">
        <f>+IFERROR(VLOOKUP($A8&amp;$E$3,BasePA_GEN!$A$2:$M$835,11,0),"N.A.")</f>
        <v>4249</v>
      </c>
      <c r="J8" s="63">
        <f>+IFERROR(VLOOKUP($A8&amp;$E$3,BasePA_GEN!$A$2:$M$835,12,0),"N.A.")</f>
        <v>342749</v>
      </c>
      <c r="K8" s="59">
        <f>+IFERROR(VLOOKUP($A8&amp;$E$3,BasePA_GEN!$A$2:$M$835,13,0),"N.A.")</f>
        <v>147301</v>
      </c>
      <c r="U8" s="27"/>
      <c r="V8" s="27"/>
    </row>
    <row r="9" spans="1:22" ht="24.75" customHeight="1" x14ac:dyDescent="0.2">
      <c r="A9" s="14" t="s">
        <v>2</v>
      </c>
      <c r="B9" s="49">
        <f>+IFERROR(VLOOKUP($A9&amp;$E$3,BasePA_GEN!$A$2:$K$835,4,0),"N.A.")</f>
        <v>330385</v>
      </c>
      <c r="C9" s="52">
        <f>+IFERROR(VLOOKUP($A9&amp;$E$3,BasePA_GEN!$A$2:$K$835,5,0),"N.A.")</f>
        <v>18310</v>
      </c>
      <c r="D9" s="52">
        <f>+IFERROR(VLOOKUP($A9&amp;$E$3,BasePA_GEN!$A$2:$K$835,6,0),"N.A.")</f>
        <v>35367</v>
      </c>
      <c r="E9" s="57">
        <f>+IFERROR(VLOOKUP($A9&amp;$E$3,BasePA_GEN!$A$2:$K$835,7,0),"N.A.")</f>
        <v>384062</v>
      </c>
      <c r="F9" s="58">
        <f>+IFERROR(VLOOKUP($A9&amp;$E$3,BasePA_GEN!$A$2:$K$835,8,0),"N.A.")</f>
        <v>516020.86</v>
      </c>
      <c r="G9" s="58">
        <f>+IFERROR(VLOOKUP($A9&amp;$E$3,BasePA_GEN!$A$2:$K$835,9,0),"N.A.")</f>
        <v>70237.919999999998</v>
      </c>
      <c r="H9" s="58">
        <f>+IFERROR(VLOOKUP($A9&amp;$E$3,BasePA_GEN!$A$2:$K$835,10,0),"N.A.")</f>
        <v>445783</v>
      </c>
      <c r="I9" s="63">
        <f>+IFERROR(VLOOKUP($A9&amp;$E$3,BasePA_GEN!$A$2:$M$835,11,0),"N.A.")</f>
        <v>57609</v>
      </c>
      <c r="J9" s="63">
        <f>+IFERROR(VLOOKUP($A9&amp;$E$3,BasePA_GEN!$A$2:$M$835,12,0),"N.A.")</f>
        <v>503392</v>
      </c>
      <c r="K9" s="59">
        <f>+IFERROR(VLOOKUP($A9&amp;$E$3,BasePA_GEN!$A$2:$M$835,13,0),"N.A.")</f>
        <v>119330</v>
      </c>
      <c r="U9" s="27"/>
      <c r="V9" s="27"/>
    </row>
    <row r="10" spans="1:22" ht="24.75" customHeight="1" x14ac:dyDescent="0.2">
      <c r="A10" s="14" t="s">
        <v>3</v>
      </c>
      <c r="B10" s="49">
        <f>+IFERROR(VLOOKUP($A10&amp;$E$3,BasePA_GEN!$A$2:$K$835,4,0),"N.A.")</f>
        <v>29153</v>
      </c>
      <c r="C10" s="52">
        <f>+IFERROR(VLOOKUP($A10&amp;$E$3,BasePA_GEN!$A$2:$K$835,5,0),"N.A.")</f>
        <v>6596</v>
      </c>
      <c r="D10" s="52">
        <f>+IFERROR(VLOOKUP($A10&amp;$E$3,BasePA_GEN!$A$2:$K$835,6,0),"N.A.")</f>
        <v>962</v>
      </c>
      <c r="E10" s="57">
        <f>+IFERROR(VLOOKUP($A10&amp;$E$3,BasePA_GEN!$A$2:$K$835,7,0),"N.A.")</f>
        <v>36712</v>
      </c>
      <c r="F10" s="58">
        <f>+IFERROR(VLOOKUP($A10&amp;$E$3,BasePA_GEN!$A$2:$K$835,8,0),"N.A.")</f>
        <v>157902.67000000001</v>
      </c>
      <c r="G10" s="58">
        <f>+IFERROR(VLOOKUP($A10&amp;$E$3,BasePA_GEN!$A$2:$K$835,9,0),"N.A.")</f>
        <v>6115.98</v>
      </c>
      <c r="H10" s="58">
        <f>+IFERROR(VLOOKUP($A10&amp;$E$3,BasePA_GEN!$A$2:$K$835,10,0),"N.A.")</f>
        <v>151787</v>
      </c>
      <c r="I10" s="63">
        <f>+IFERROR(VLOOKUP($A10&amp;$E$3,BasePA_GEN!$A$2:$M$835,11,0),"N.A.")</f>
        <v>1763</v>
      </c>
      <c r="J10" s="63">
        <f>+IFERROR(VLOOKUP($A10&amp;$E$3,BasePA_GEN!$A$2:$M$835,12,0),"N.A.")</f>
        <v>153549</v>
      </c>
      <c r="K10" s="59">
        <f>+IFERROR(VLOOKUP($A10&amp;$E$3,BasePA_GEN!$A$2:$M$835,13,0),"N.A.")</f>
        <v>116838</v>
      </c>
      <c r="U10" s="27"/>
      <c r="V10" s="27"/>
    </row>
    <row r="11" spans="1:22" ht="24.75" customHeight="1" x14ac:dyDescent="0.2">
      <c r="A11" s="14" t="s">
        <v>4</v>
      </c>
      <c r="B11" s="49">
        <f>+IFERROR(VLOOKUP($A11&amp;$E$3,BasePA_GEN!$A$2:$K$835,4,0),"N.A.")</f>
        <v>13860</v>
      </c>
      <c r="C11" s="52">
        <f>+IFERROR(VLOOKUP($A11&amp;$E$3,BasePA_GEN!$A$2:$K$835,5,0),"N.A.")</f>
        <v>394</v>
      </c>
      <c r="D11" s="52">
        <f>+IFERROR(VLOOKUP($A11&amp;$E$3,BasePA_GEN!$A$2:$K$835,6,0),"N.A.")</f>
        <v>3527</v>
      </c>
      <c r="E11" s="57">
        <f>+IFERROR(VLOOKUP($A11&amp;$E$3,BasePA_GEN!$A$2:$K$835,7,0),"N.A.")</f>
        <v>17781</v>
      </c>
      <c r="F11" s="58">
        <f>+IFERROR(VLOOKUP($A11&amp;$E$3,BasePA_GEN!$A$2:$K$835,8,0),"N.A.")</f>
        <v>46267.47</v>
      </c>
      <c r="G11" s="58">
        <f>+IFERROR(VLOOKUP($A11&amp;$E$3,BasePA_GEN!$A$2:$K$835,9,0),"N.A.")</f>
        <v>2321.7199999999998</v>
      </c>
      <c r="H11" s="58">
        <f>+IFERROR(VLOOKUP($A11&amp;$E$3,BasePA_GEN!$A$2:$K$835,10,0),"N.A.")</f>
        <v>43946</v>
      </c>
      <c r="I11" s="63">
        <f>+IFERROR(VLOOKUP($A11&amp;$E$3,BasePA_GEN!$A$2:$M$835,11,0),"N.A.")</f>
        <v>2322</v>
      </c>
      <c r="J11" s="63">
        <f>+IFERROR(VLOOKUP($A11&amp;$E$3,BasePA_GEN!$A$2:$M$835,12,0),"N.A.")</f>
        <v>46267</v>
      </c>
      <c r="K11" s="59">
        <f>+IFERROR(VLOOKUP($A11&amp;$E$3,BasePA_GEN!$A$2:$M$835,13,0),"N.A.")</f>
        <v>28486</v>
      </c>
      <c r="U11" s="27"/>
      <c r="V11" s="27"/>
    </row>
    <row r="12" spans="1:22" ht="24.75" customHeight="1" x14ac:dyDescent="0.2">
      <c r="A12" s="14" t="s">
        <v>5</v>
      </c>
      <c r="B12" s="49">
        <f>+IFERROR(VLOOKUP($A12&amp;$E$3,BasePA_GEN!$A$2:$K$835,4,0),"N.A.")</f>
        <v>224542</v>
      </c>
      <c r="C12" s="52">
        <f>+IFERROR(VLOOKUP($A12&amp;$E$3,BasePA_GEN!$A$2:$K$835,5,0),"N.A.")</f>
        <v>18263</v>
      </c>
      <c r="D12" s="52">
        <f>+IFERROR(VLOOKUP($A12&amp;$E$3,BasePA_GEN!$A$2:$K$835,6,0),"N.A.")</f>
        <v>55753</v>
      </c>
      <c r="E12" s="57">
        <f>+IFERROR(VLOOKUP($A12&amp;$E$3,BasePA_GEN!$A$2:$K$835,7,0),"N.A.")</f>
        <v>298558</v>
      </c>
      <c r="F12" s="58">
        <f>+IFERROR(VLOOKUP($A12&amp;$E$3,BasePA_GEN!$A$2:$K$835,8,0),"N.A.")</f>
        <v>1580403.28</v>
      </c>
      <c r="G12" s="58">
        <f>+IFERROR(VLOOKUP($A12&amp;$E$3,BasePA_GEN!$A$2:$K$835,9,0),"N.A.")</f>
        <v>1056482.32</v>
      </c>
      <c r="H12" s="58">
        <f>+IFERROR(VLOOKUP($A12&amp;$E$3,BasePA_GEN!$A$2:$K$835,10,0),"N.A.")</f>
        <v>523921</v>
      </c>
      <c r="I12" s="63">
        <f>+IFERROR(VLOOKUP($A12&amp;$E$3,BasePA_GEN!$A$2:$M$835,11,0),"N.A.")</f>
        <v>0</v>
      </c>
      <c r="J12" s="63">
        <f>+IFERROR(VLOOKUP($A12&amp;$E$3,BasePA_GEN!$A$2:$M$835,12,0),"N.A.")</f>
        <v>523921</v>
      </c>
      <c r="K12" s="59">
        <f>+IFERROR(VLOOKUP($A12&amp;$E$3,BasePA_GEN!$A$2:$M$835,13,0),"N.A.")</f>
        <v>225363</v>
      </c>
      <c r="U12" s="27"/>
      <c r="V12" s="27"/>
    </row>
    <row r="13" spans="1:22" ht="24.75" customHeight="1" x14ac:dyDescent="0.2">
      <c r="A13" s="14" t="s">
        <v>6</v>
      </c>
      <c r="B13" s="49">
        <f>+IFERROR(VLOOKUP($A13&amp;$E$3,BasePA_GEN!$A$2:$K$835,4,0),"N.A.")</f>
        <v>225066</v>
      </c>
      <c r="C13" s="52">
        <f>+IFERROR(VLOOKUP($A13&amp;$E$3,BasePA_GEN!$A$2:$K$835,5,0),"N.A.")</f>
        <v>9187</v>
      </c>
      <c r="D13" s="52">
        <f>+IFERROR(VLOOKUP($A13&amp;$E$3,BasePA_GEN!$A$2:$K$835,6,0),"N.A.")</f>
        <v>8189</v>
      </c>
      <c r="E13" s="57">
        <f>+IFERROR(VLOOKUP($A13&amp;$E$3,BasePA_GEN!$A$2:$K$835,7,0),"N.A.")</f>
        <v>242442</v>
      </c>
      <c r="F13" s="58">
        <f>+IFERROR(VLOOKUP($A13&amp;$E$3,BasePA_GEN!$A$2:$K$835,8,0),"N.A.")</f>
        <v>570142.30000000005</v>
      </c>
      <c r="G13" s="58">
        <f>+IFERROR(VLOOKUP($A13&amp;$E$3,BasePA_GEN!$A$2:$K$835,9,0),"N.A.")</f>
        <v>55716.97</v>
      </c>
      <c r="H13" s="58">
        <f>+IFERROR(VLOOKUP($A13&amp;$E$3,BasePA_GEN!$A$2:$K$835,10,0),"N.A.")</f>
        <v>514425</v>
      </c>
      <c r="I13" s="63">
        <f>+IFERROR(VLOOKUP($A13&amp;$E$3,BasePA_GEN!$A$2:$M$835,11,0),"N.A.")</f>
        <v>31763</v>
      </c>
      <c r="J13" s="63">
        <f>+IFERROR(VLOOKUP($A13&amp;$E$3,BasePA_GEN!$A$2:$M$835,12,0),"N.A.")</f>
        <v>546189</v>
      </c>
      <c r="K13" s="59">
        <f>+IFERROR(VLOOKUP($A13&amp;$E$3,BasePA_GEN!$A$2:$M$835,13,0),"N.A.")</f>
        <v>303747</v>
      </c>
      <c r="U13" s="27"/>
      <c r="V13" s="27"/>
    </row>
    <row r="14" spans="1:22" ht="24.75" customHeight="1" x14ac:dyDescent="0.2">
      <c r="A14" s="14" t="s">
        <v>7</v>
      </c>
      <c r="B14" s="49">
        <f>+IFERROR(VLOOKUP($A14&amp;$E$3,BasePA_GEN!$A$2:$K$835,4,0),"N.A.")</f>
        <v>80280</v>
      </c>
      <c r="C14" s="52">
        <f>+IFERROR(VLOOKUP($A14&amp;$E$3,BasePA_GEN!$A$2:$K$835,5,0),"N.A.")</f>
        <v>13088</v>
      </c>
      <c r="D14" s="52">
        <f>+IFERROR(VLOOKUP($A14&amp;$E$3,BasePA_GEN!$A$2:$K$835,6,0),"N.A.")</f>
        <v>57763</v>
      </c>
      <c r="E14" s="57">
        <f>+IFERROR(VLOOKUP($A14&amp;$E$3,BasePA_GEN!$A$2:$K$835,7,0),"N.A.")</f>
        <v>151130</v>
      </c>
      <c r="F14" s="58">
        <f>+IFERROR(VLOOKUP($A14&amp;$E$3,BasePA_GEN!$A$2:$K$835,8,0),"N.A.")</f>
        <v>307272.09999999998</v>
      </c>
      <c r="G14" s="58">
        <f>+IFERROR(VLOOKUP($A14&amp;$E$3,BasePA_GEN!$A$2:$K$835,9,0),"N.A.")</f>
        <v>37481.49</v>
      </c>
      <c r="H14" s="58">
        <f>+IFERROR(VLOOKUP($A14&amp;$E$3,BasePA_GEN!$A$2:$K$835,10,0),"N.A.")</f>
        <v>269791</v>
      </c>
      <c r="I14" s="63">
        <f>+IFERROR(VLOOKUP($A14&amp;$E$3,BasePA_GEN!$A$2:$M$835,11,0),"N.A.")</f>
        <v>22670</v>
      </c>
      <c r="J14" s="63">
        <f>+IFERROR(VLOOKUP($A14&amp;$E$3,BasePA_GEN!$A$2:$M$835,12,0),"N.A.")</f>
        <v>292460</v>
      </c>
      <c r="K14" s="59">
        <f>+IFERROR(VLOOKUP($A14&amp;$E$3,BasePA_GEN!$A$2:$M$835,13,0),"N.A.")</f>
        <v>141330</v>
      </c>
      <c r="U14" s="27"/>
      <c r="V14" s="27"/>
    </row>
    <row r="15" spans="1:22" ht="24.75" customHeight="1" x14ac:dyDescent="0.2">
      <c r="A15" s="14" t="s">
        <v>94</v>
      </c>
      <c r="B15" s="49">
        <f>+IFERROR(VLOOKUP($A15&amp;$E$3,BasePA_GEN!$A$2:$K$835,4,0),"N.A.")</f>
        <v>2139</v>
      </c>
      <c r="C15" s="52">
        <f>+IFERROR(VLOOKUP($A15&amp;$E$3,BasePA_GEN!$A$2:$K$835,5,0),"N.A.")</f>
        <v>439</v>
      </c>
      <c r="D15" s="52">
        <f>+IFERROR(VLOOKUP($A15&amp;$E$3,BasePA_GEN!$A$2:$K$835,6,0),"N.A.")</f>
        <v>311</v>
      </c>
      <c r="E15" s="57">
        <f>+IFERROR(VLOOKUP($A15&amp;$E$3,BasePA_GEN!$A$2:$K$835,7,0),"N.A.")</f>
        <v>2889</v>
      </c>
      <c r="F15" s="58">
        <f>+IFERROR(VLOOKUP($A15&amp;$E$3,BasePA_GEN!$A$2:$K$835,8,0),"N.A.")</f>
        <v>24017.21</v>
      </c>
      <c r="G15" s="58">
        <f>+IFERROR(VLOOKUP($A15&amp;$E$3,BasePA_GEN!$A$2:$K$835,9,0),"N.A.")</f>
        <v>2350.36</v>
      </c>
      <c r="H15" s="58">
        <f>+IFERROR(VLOOKUP($A15&amp;$E$3,BasePA_GEN!$A$2:$K$835,10,0),"N.A.")</f>
        <v>21667</v>
      </c>
      <c r="I15" s="63">
        <f>+IFERROR(VLOOKUP($A15&amp;$E$3,BasePA_GEN!$A$2:$M$835,11,0),"N.A.")</f>
        <v>433</v>
      </c>
      <c r="J15" s="63">
        <f>+IFERROR(VLOOKUP($A15&amp;$E$3,BasePA_GEN!$A$2:$M$835,12,0),"N.A.")</f>
        <v>22100</v>
      </c>
      <c r="K15" s="59">
        <f>+IFERROR(VLOOKUP($A15&amp;$E$3,BasePA_GEN!$A$2:$M$835,13,0),"N.A.")</f>
        <v>19211</v>
      </c>
      <c r="U15" s="27"/>
      <c r="V15" s="27"/>
    </row>
    <row r="16" spans="1:22" ht="24.75" customHeight="1" x14ac:dyDescent="0.2">
      <c r="A16" s="14" t="s">
        <v>114</v>
      </c>
      <c r="B16" s="49">
        <f>+IFERROR(VLOOKUP($A16&amp;$E$3,BasePA_GEN!$A$2:$K$835,4,0),"N.A.")</f>
        <v>7610</v>
      </c>
      <c r="C16" s="52">
        <f>+IFERROR(VLOOKUP($A16&amp;$E$3,BasePA_GEN!$A$2:$K$835,5,0),"N.A.")</f>
        <v>3521</v>
      </c>
      <c r="D16" s="52">
        <f>+IFERROR(VLOOKUP($A16&amp;$E$3,BasePA_GEN!$A$2:$K$835,6,0),"N.A.")</f>
        <v>1148</v>
      </c>
      <c r="E16" s="57">
        <f>+IFERROR(VLOOKUP($A16&amp;$E$3,BasePA_GEN!$A$2:$K$835,7,0),"N.A.")</f>
        <v>12280</v>
      </c>
      <c r="F16" s="58">
        <f>+IFERROR(VLOOKUP($A16&amp;$E$3,BasePA_GEN!$A$2:$K$835,8,0),"N.A.")</f>
        <v>96606.05</v>
      </c>
      <c r="G16" s="58">
        <f>+IFERROR(VLOOKUP($A16&amp;$E$3,BasePA_GEN!$A$2:$K$835,9,0),"N.A.")</f>
        <v>735.79</v>
      </c>
      <c r="H16" s="58">
        <f>+IFERROR(VLOOKUP($A16&amp;$E$3,BasePA_GEN!$A$2:$K$835,10,0),"N.A.")</f>
        <v>95870</v>
      </c>
      <c r="I16" s="63">
        <f>+IFERROR(VLOOKUP($A16&amp;$E$3,BasePA_GEN!$A$2:$M$835,11,0),"N.A.")</f>
        <v>736</v>
      </c>
      <c r="J16" s="63">
        <f>+IFERROR(VLOOKUP($A16&amp;$E$3,BasePA_GEN!$A$2:$M$835,12,0),"N.A.")</f>
        <v>96606</v>
      </c>
      <c r="K16" s="59">
        <f>+IFERROR(VLOOKUP($A16&amp;$E$3,BasePA_GEN!$A$2:$M$835,13,0),"N.A.")</f>
        <v>84326</v>
      </c>
      <c r="U16" s="27"/>
      <c r="V16" s="27"/>
    </row>
    <row r="17" spans="1:22" ht="24.75" customHeight="1" x14ac:dyDescent="0.2">
      <c r="A17" s="14" t="s">
        <v>8</v>
      </c>
      <c r="B17" s="49">
        <f>+IFERROR(VLOOKUP($A17&amp;$E$3,BasePA_GEN!$A$2:$K$835,4,0),"N.A.")</f>
        <v>21030</v>
      </c>
      <c r="C17" s="52">
        <f>+IFERROR(VLOOKUP($A17&amp;$E$3,BasePA_GEN!$A$2:$K$835,5,0),"N.A.")</f>
        <v>10831</v>
      </c>
      <c r="D17" s="52">
        <f>+IFERROR(VLOOKUP($A17&amp;$E$3,BasePA_GEN!$A$2:$K$835,6,0),"N.A.")</f>
        <v>8665</v>
      </c>
      <c r="E17" s="57">
        <f>+IFERROR(VLOOKUP($A17&amp;$E$3,BasePA_GEN!$A$2:$K$835,7,0),"N.A.")</f>
        <v>40526</v>
      </c>
      <c r="F17" s="58">
        <f>+IFERROR(VLOOKUP($A17&amp;$E$3,BasePA_GEN!$A$2:$K$835,8,0),"N.A.")</f>
        <v>140102.79999999999</v>
      </c>
      <c r="G17" s="58">
        <f>+IFERROR(VLOOKUP($A17&amp;$E$3,BasePA_GEN!$A$2:$K$835,9,0),"N.A.")</f>
        <v>18515.349999999999</v>
      </c>
      <c r="H17" s="58">
        <f>+IFERROR(VLOOKUP($A17&amp;$E$3,BasePA_GEN!$A$2:$K$835,10,0),"N.A.")</f>
        <v>121587</v>
      </c>
      <c r="I17" s="63">
        <f>+IFERROR(VLOOKUP($A17&amp;$E$3,BasePA_GEN!$A$2:$M$835,11,0),"N.A.")</f>
        <v>4334</v>
      </c>
      <c r="J17" s="63">
        <f>+IFERROR(VLOOKUP($A17&amp;$E$3,BasePA_GEN!$A$2:$M$835,12,0),"N.A.")</f>
        <v>125921</v>
      </c>
      <c r="K17" s="59">
        <f>+IFERROR(VLOOKUP($A17&amp;$E$3,BasePA_GEN!$A$2:$M$835,13,0),"N.A.")</f>
        <v>85395</v>
      </c>
      <c r="U17" s="27"/>
      <c r="V17" s="27"/>
    </row>
    <row r="18" spans="1:22" ht="24.75" customHeight="1" x14ac:dyDescent="0.2">
      <c r="A18" s="14" t="s">
        <v>9</v>
      </c>
      <c r="B18" s="49">
        <f>+IFERROR(VLOOKUP($A18&amp;$E$3,BasePA_GEN!$A$2:$K$835,4,0),"N.A.")</f>
        <v>55621</v>
      </c>
      <c r="C18" s="52">
        <f>+IFERROR(VLOOKUP($A18&amp;$E$3,BasePA_GEN!$A$2:$K$835,5,0),"N.A.")</f>
        <v>7901</v>
      </c>
      <c r="D18" s="52">
        <f>+IFERROR(VLOOKUP($A18&amp;$E$3,BasePA_GEN!$A$2:$K$835,6,0),"N.A.")</f>
        <v>914</v>
      </c>
      <c r="E18" s="57">
        <f>+IFERROR(VLOOKUP($A18&amp;$E$3,BasePA_GEN!$A$2:$K$835,7,0),"N.A.")</f>
        <v>64436</v>
      </c>
      <c r="F18" s="58">
        <f>+IFERROR(VLOOKUP($A18&amp;$E$3,BasePA_GEN!$A$2:$K$835,8,0),"N.A.")</f>
        <v>106902.43</v>
      </c>
      <c r="G18" s="58">
        <f>+IFERROR(VLOOKUP($A18&amp;$E$3,BasePA_GEN!$A$2:$K$835,9,0),"N.A.")</f>
        <v>31583.72</v>
      </c>
      <c r="H18" s="58">
        <f>+IFERROR(VLOOKUP($A18&amp;$E$3,BasePA_GEN!$A$2:$K$835,10,0),"N.A.")</f>
        <v>75319</v>
      </c>
      <c r="I18" s="63">
        <f>+IFERROR(VLOOKUP($A18&amp;$E$3,BasePA_GEN!$A$2:$M$835,11,0),"N.A.")</f>
        <v>0</v>
      </c>
      <c r="J18" s="63">
        <f>+IFERROR(VLOOKUP($A18&amp;$E$3,BasePA_GEN!$A$2:$M$835,12,0),"N.A.")</f>
        <v>75319</v>
      </c>
      <c r="K18" s="59">
        <f>+IFERROR(VLOOKUP($A18&amp;$E$3,BasePA_GEN!$A$2:$M$835,13,0),"N.A.")</f>
        <v>10883</v>
      </c>
      <c r="U18" s="27"/>
      <c r="V18" s="27"/>
    </row>
    <row r="19" spans="1:22" ht="24.75" customHeight="1" x14ac:dyDescent="0.2">
      <c r="A19" s="14" t="s">
        <v>10</v>
      </c>
      <c r="B19" s="49">
        <f>+IFERROR(VLOOKUP($A19&amp;$E$3,BasePA_GEN!$A$2:$K$835,4,0),"N.A.")</f>
        <v>180854</v>
      </c>
      <c r="C19" s="52">
        <f>+IFERROR(VLOOKUP($A19&amp;$E$3,BasePA_GEN!$A$2:$K$835,5,0),"N.A.")</f>
        <v>42397</v>
      </c>
      <c r="D19" s="52">
        <f>+IFERROR(VLOOKUP($A19&amp;$E$3,BasePA_GEN!$A$2:$K$835,6,0),"N.A.")</f>
        <v>31937</v>
      </c>
      <c r="E19" s="57">
        <f>+IFERROR(VLOOKUP($A19&amp;$E$3,BasePA_GEN!$A$2:$K$835,7,0),"N.A.")</f>
        <v>255188</v>
      </c>
      <c r="F19" s="58">
        <f>+IFERROR(VLOOKUP($A19&amp;$E$3,BasePA_GEN!$A$2:$K$835,8,0),"N.A.")</f>
        <v>383382.87</v>
      </c>
      <c r="G19" s="58">
        <f>+IFERROR(VLOOKUP($A19&amp;$E$3,BasePA_GEN!$A$2:$K$835,9,0),"N.A.")</f>
        <v>28136.799999999999</v>
      </c>
      <c r="H19" s="58">
        <f>+IFERROR(VLOOKUP($A19&amp;$E$3,BasePA_GEN!$A$2:$K$835,10,0),"N.A.")</f>
        <v>355246</v>
      </c>
      <c r="I19" s="63">
        <f>+IFERROR(VLOOKUP($A19&amp;$E$3,BasePA_GEN!$A$2:$M$835,11,0),"N.A.")</f>
        <v>19456</v>
      </c>
      <c r="J19" s="63">
        <f>+IFERROR(VLOOKUP($A19&amp;$E$3,BasePA_GEN!$A$2:$M$835,12,0),"N.A.")</f>
        <v>374702</v>
      </c>
      <c r="K19" s="59">
        <f>+IFERROR(VLOOKUP($A19&amp;$E$3,BasePA_GEN!$A$2:$M$835,13,0),"N.A.")</f>
        <v>119514</v>
      </c>
      <c r="U19" s="27"/>
      <c r="V19" s="27"/>
    </row>
    <row r="20" spans="1:22" ht="24.75" customHeight="1" x14ac:dyDescent="0.2">
      <c r="A20" s="14" t="s">
        <v>115</v>
      </c>
      <c r="B20" s="49">
        <f>+IFERROR(VLOOKUP($A20&amp;$E$3,BasePA_GEN!$A$2:$K$835,4,0),"N.A.")</f>
        <v>748</v>
      </c>
      <c r="C20" s="52">
        <f>+IFERROR(VLOOKUP($A20&amp;$E$3,BasePA_GEN!$A$2:$K$835,5,0),"N.A.")</f>
        <v>371</v>
      </c>
      <c r="D20" s="52">
        <f>+IFERROR(VLOOKUP($A20&amp;$E$3,BasePA_GEN!$A$2:$K$835,6,0),"N.A.")</f>
        <v>596</v>
      </c>
      <c r="E20" s="57">
        <f>+IFERROR(VLOOKUP($A20&amp;$E$3,BasePA_GEN!$A$2:$K$835,7,0),"N.A.")</f>
        <v>1714</v>
      </c>
      <c r="F20" s="58">
        <f>+IFERROR(VLOOKUP($A20&amp;$E$3,BasePA_GEN!$A$2:$K$835,8,0),"N.A.")</f>
        <v>38403.75</v>
      </c>
      <c r="G20" s="58">
        <f>+IFERROR(VLOOKUP($A20&amp;$E$3,BasePA_GEN!$A$2:$K$835,9,0),"N.A.")</f>
        <v>6452.18</v>
      </c>
      <c r="H20" s="58">
        <f>+IFERROR(VLOOKUP($A20&amp;$E$3,BasePA_GEN!$A$2:$K$835,10,0),"N.A.")</f>
        <v>31952</v>
      </c>
      <c r="I20" s="63">
        <f>+IFERROR(VLOOKUP($A20&amp;$E$3,BasePA_GEN!$A$2:$M$835,11,0),"N.A.")</f>
        <v>257</v>
      </c>
      <c r="J20" s="63">
        <f>+IFERROR(VLOOKUP($A20&amp;$E$3,BasePA_GEN!$A$2:$M$835,12,0),"N.A.")</f>
        <v>32209</v>
      </c>
      <c r="K20" s="59">
        <f>+IFERROR(VLOOKUP($A20&amp;$E$3,BasePA_GEN!$A$2:$M$835,13,0),"N.A.")</f>
        <v>30495</v>
      </c>
      <c r="U20" s="27"/>
      <c r="V20" s="27"/>
    </row>
    <row r="21" spans="1:22" ht="24.75" customHeight="1" x14ac:dyDescent="0.2">
      <c r="A21" s="14" t="s">
        <v>98</v>
      </c>
      <c r="B21" s="49">
        <f>+IFERROR(VLOOKUP($A21&amp;$E$3,BasePA_GEN!$A$2:$K$835,4,0),"N.A.")</f>
        <v>210038</v>
      </c>
      <c r="C21" s="52">
        <f>+IFERROR(VLOOKUP($A21&amp;$E$3,BasePA_GEN!$A$2:$K$835,5,0),"N.A.")</f>
        <v>15021</v>
      </c>
      <c r="D21" s="52">
        <f>+IFERROR(VLOOKUP($A21&amp;$E$3,BasePA_GEN!$A$2:$K$835,6,0),"N.A.")</f>
        <v>13327</v>
      </c>
      <c r="E21" s="57">
        <f>+IFERROR(VLOOKUP($A21&amp;$E$3,BasePA_GEN!$A$2:$K$835,7,0),"N.A.")</f>
        <v>238386</v>
      </c>
      <c r="F21" s="58">
        <f>+IFERROR(VLOOKUP($A21&amp;$E$3,BasePA_GEN!$A$2:$K$835,8,0),"N.A.")</f>
        <v>528746.81000000006</v>
      </c>
      <c r="G21" s="58">
        <f>+IFERROR(VLOOKUP($A21&amp;$E$3,BasePA_GEN!$A$2:$K$835,9,0),"N.A.")</f>
        <v>96508.11</v>
      </c>
      <c r="H21" s="58">
        <f>+IFERROR(VLOOKUP($A21&amp;$E$3,BasePA_GEN!$A$2:$K$835,10,0),"N.A.")</f>
        <v>432239</v>
      </c>
      <c r="I21" s="63">
        <f>+IFERROR(VLOOKUP($A21&amp;$E$3,BasePA_GEN!$A$2:$M$835,11,0),"N.A.")</f>
        <v>35758</v>
      </c>
      <c r="J21" s="63">
        <f>+IFERROR(VLOOKUP($A21&amp;$E$3,BasePA_GEN!$A$2:$M$835,12,0),"N.A.")</f>
        <v>467997</v>
      </c>
      <c r="K21" s="59">
        <f>+IFERROR(VLOOKUP($A21&amp;$E$3,BasePA_GEN!$A$2:$M$835,13,0),"N.A.")</f>
        <v>229611</v>
      </c>
      <c r="U21" s="27"/>
      <c r="V21" s="27"/>
    </row>
    <row r="22" spans="1:22" ht="24.75" customHeight="1" x14ac:dyDescent="0.2">
      <c r="A22" s="14" t="s">
        <v>11</v>
      </c>
      <c r="B22" s="49">
        <f>+IFERROR(VLOOKUP($A22&amp;$E$3,BasePA_GEN!$A$2:$K$835,4,0),"N.A.")</f>
        <v>3866</v>
      </c>
      <c r="C22" s="52">
        <f>+IFERROR(VLOOKUP($A22&amp;$E$3,BasePA_GEN!$A$2:$K$835,5,0),"N.A.")</f>
        <v>310</v>
      </c>
      <c r="D22" s="52">
        <f>+IFERROR(VLOOKUP($A22&amp;$E$3,BasePA_GEN!$A$2:$K$835,6,0),"N.A.")</f>
        <v>452</v>
      </c>
      <c r="E22" s="57">
        <f>+IFERROR(VLOOKUP($A22&amp;$E$3,BasePA_GEN!$A$2:$K$835,7,0),"N.A.")</f>
        <v>4628</v>
      </c>
      <c r="F22" s="58">
        <f>+IFERROR(VLOOKUP($A22&amp;$E$3,BasePA_GEN!$A$2:$K$835,8,0),"N.A.")</f>
        <v>45326.19</v>
      </c>
      <c r="G22" s="58">
        <f>+IFERROR(VLOOKUP($A22&amp;$E$3,BasePA_GEN!$A$2:$K$835,9,0),"N.A.")</f>
        <v>828.89</v>
      </c>
      <c r="H22" s="58">
        <f>+IFERROR(VLOOKUP($A22&amp;$E$3,BasePA_GEN!$A$2:$K$835,10,0),"N.A.")</f>
        <v>44497</v>
      </c>
      <c r="I22" s="63">
        <f>+IFERROR(VLOOKUP($A22&amp;$E$3,BasePA_GEN!$A$2:$M$835,11,0),"N.A.")</f>
        <v>74</v>
      </c>
      <c r="J22" s="63">
        <f>+IFERROR(VLOOKUP($A22&amp;$E$3,BasePA_GEN!$A$2:$M$835,12,0),"N.A.")</f>
        <v>44572</v>
      </c>
      <c r="K22" s="59">
        <f>+IFERROR(VLOOKUP($A22&amp;$E$3,BasePA_GEN!$A$2:$M$835,13,0),"N.A.")</f>
        <v>39944</v>
      </c>
      <c r="U22" s="27"/>
      <c r="V22" s="27"/>
    </row>
    <row r="23" spans="1:22" ht="24.75" customHeight="1" x14ac:dyDescent="0.2">
      <c r="A23" s="14" t="s">
        <v>12</v>
      </c>
      <c r="B23" s="49">
        <f>+IFERROR(VLOOKUP($A23&amp;$E$3,BasePA_GEN!$A$2:$K$835,4,0),"N.A.")</f>
        <v>162995</v>
      </c>
      <c r="C23" s="52">
        <f>+IFERROR(VLOOKUP($A23&amp;$E$3,BasePA_GEN!$A$2:$K$835,5,0),"N.A.")</f>
        <v>21675</v>
      </c>
      <c r="D23" s="52">
        <f>+IFERROR(VLOOKUP($A23&amp;$E$3,BasePA_GEN!$A$2:$K$835,6,0),"N.A.")</f>
        <v>46096</v>
      </c>
      <c r="E23" s="57">
        <f>+IFERROR(VLOOKUP($A23&amp;$E$3,BasePA_GEN!$A$2:$K$835,7,0),"N.A.")</f>
        <v>230766</v>
      </c>
      <c r="F23" s="58">
        <f>+IFERROR(VLOOKUP($A23&amp;$E$3,BasePA_GEN!$A$2:$K$835,8,0),"N.A.")</f>
        <v>497205.95</v>
      </c>
      <c r="G23" s="58">
        <f>+IFERROR(VLOOKUP($A23&amp;$E$3,BasePA_GEN!$A$2:$K$835,9,0),"N.A.")</f>
        <v>136361.85999999999</v>
      </c>
      <c r="H23" s="58">
        <f>+IFERROR(VLOOKUP($A23&amp;$E$3,BasePA_GEN!$A$2:$K$835,10,0),"N.A.")</f>
        <v>360844</v>
      </c>
      <c r="I23" s="63">
        <f>+IFERROR(VLOOKUP($A23&amp;$E$3,BasePA_GEN!$A$2:$M$835,11,0),"N.A.")</f>
        <v>34615</v>
      </c>
      <c r="J23" s="63">
        <f>+IFERROR(VLOOKUP($A23&amp;$E$3,BasePA_GEN!$A$2:$M$835,12,0),"N.A.")</f>
        <v>395459</v>
      </c>
      <c r="K23" s="59">
        <f>+IFERROR(VLOOKUP($A23&amp;$E$3,BasePA_GEN!$A$2:$M$835,13,0),"N.A.")</f>
        <v>164693</v>
      </c>
      <c r="U23" s="27"/>
      <c r="V23" s="27"/>
    </row>
    <row r="24" spans="1:22" ht="24.75" customHeight="1" x14ac:dyDescent="0.2">
      <c r="A24" s="14" t="s">
        <v>13</v>
      </c>
      <c r="B24" s="49">
        <f>+IFERROR(VLOOKUP($A24&amp;$E$3,BasePA_GEN!$A$2:$K$835,4,0),"N.A.")</f>
        <v>158958</v>
      </c>
      <c r="C24" s="52">
        <f>+IFERROR(VLOOKUP($A24&amp;$E$3,BasePA_GEN!$A$2:$K$835,5,0),"N.A.")</f>
        <v>12946</v>
      </c>
      <c r="D24" s="52">
        <f>+IFERROR(VLOOKUP($A24&amp;$E$3,BasePA_GEN!$A$2:$K$835,6,0),"N.A.")</f>
        <v>3531</v>
      </c>
      <c r="E24" s="57">
        <f>+IFERROR(VLOOKUP($A24&amp;$E$3,BasePA_GEN!$A$2:$K$835,7,0),"N.A.")</f>
        <v>175434</v>
      </c>
      <c r="F24" s="58">
        <f>+IFERROR(VLOOKUP($A24&amp;$E$3,BasePA_GEN!$A$2:$K$835,8,0),"N.A.")</f>
        <v>249378.39</v>
      </c>
      <c r="G24" s="58">
        <f>+IFERROR(VLOOKUP($A24&amp;$E$3,BasePA_GEN!$A$2:$K$835,9,0),"N.A.")</f>
        <v>27999.27</v>
      </c>
      <c r="H24" s="58">
        <f>+IFERROR(VLOOKUP($A24&amp;$E$3,BasePA_GEN!$A$2:$K$835,10,0),"N.A.")</f>
        <v>221379</v>
      </c>
      <c r="I24" s="63">
        <f>+IFERROR(VLOOKUP($A24&amp;$E$3,BasePA_GEN!$A$2:$M$835,11,0),"N.A.")</f>
        <v>468</v>
      </c>
      <c r="J24" s="63">
        <f>+IFERROR(VLOOKUP($A24&amp;$E$3,BasePA_GEN!$A$2:$M$835,12,0),"N.A.")</f>
        <v>221847</v>
      </c>
      <c r="K24" s="59">
        <f>+IFERROR(VLOOKUP($A24&amp;$E$3,BasePA_GEN!$A$2:$M$835,13,0),"N.A.")</f>
        <v>46413</v>
      </c>
      <c r="U24" s="27"/>
      <c r="V24" s="27"/>
    </row>
    <row r="25" spans="1:22" ht="24.75" customHeight="1" x14ac:dyDescent="0.2">
      <c r="A25" s="14" t="s">
        <v>14</v>
      </c>
      <c r="B25" s="49">
        <f>+IFERROR(VLOOKUP($A25&amp;$E$3,BasePA_GEN!$A$2:$K$835,4,0),"N.A.")</f>
        <v>14899</v>
      </c>
      <c r="C25" s="52">
        <f>+IFERROR(VLOOKUP($A25&amp;$E$3,BasePA_GEN!$A$2:$K$835,5,0),"N.A.")</f>
        <v>5548</v>
      </c>
      <c r="D25" s="52">
        <f>+IFERROR(VLOOKUP($A25&amp;$E$3,BasePA_GEN!$A$2:$K$835,6,0),"N.A.")</f>
        <v>1497</v>
      </c>
      <c r="E25" s="57">
        <f>+IFERROR(VLOOKUP($A25&amp;$E$3,BasePA_GEN!$A$2:$K$835,7,0),"N.A.")</f>
        <v>21944</v>
      </c>
      <c r="F25" s="58">
        <f>+IFERROR(VLOOKUP($A25&amp;$E$3,BasePA_GEN!$A$2:$K$835,8,0),"N.A.")</f>
        <v>99888.06</v>
      </c>
      <c r="G25" s="58">
        <f>+IFERROR(VLOOKUP($A25&amp;$E$3,BasePA_GEN!$A$2:$K$835,9,0),"N.A.")</f>
        <v>1901.49</v>
      </c>
      <c r="H25" s="58">
        <f>+IFERROR(VLOOKUP($A25&amp;$E$3,BasePA_GEN!$A$2:$K$835,10,0),"N.A.")</f>
        <v>97987</v>
      </c>
      <c r="I25" s="63">
        <f>+IFERROR(VLOOKUP($A25&amp;$E$3,BasePA_GEN!$A$2:$M$835,11,0),"N.A.")</f>
        <v>0</v>
      </c>
      <c r="J25" s="63">
        <f>+IFERROR(VLOOKUP($A25&amp;$E$3,BasePA_GEN!$A$2:$M$835,12,0),"N.A.")</f>
        <v>97987</v>
      </c>
      <c r="K25" s="59">
        <f>+IFERROR(VLOOKUP($A25&amp;$E$3,BasePA_GEN!$A$2:$M$835,13,0),"N.A.")</f>
        <v>76042</v>
      </c>
      <c r="U25" s="27"/>
      <c r="V25" s="27"/>
    </row>
    <row r="26" spans="1:22" ht="24.75" customHeight="1" x14ac:dyDescent="0.2">
      <c r="A26" s="14" t="s">
        <v>15</v>
      </c>
      <c r="B26" s="49">
        <f>+IFERROR(VLOOKUP($A26&amp;$E$3,BasePA_GEN!$A$2:$K$835,4,0),"N.A.")</f>
        <v>418890</v>
      </c>
      <c r="C26" s="52">
        <f>+IFERROR(VLOOKUP($A26&amp;$E$3,BasePA_GEN!$A$2:$K$835,5,0),"N.A.")</f>
        <v>38509</v>
      </c>
      <c r="D26" s="52">
        <f>+IFERROR(VLOOKUP($A26&amp;$E$3,BasePA_GEN!$A$2:$K$835,6,0),"N.A.")</f>
        <v>69045</v>
      </c>
      <c r="E26" s="57">
        <f>+IFERROR(VLOOKUP($A26&amp;$E$3,BasePA_GEN!$A$2:$K$835,7,0),"N.A.")</f>
        <v>526444</v>
      </c>
      <c r="F26" s="58">
        <f>+IFERROR(VLOOKUP($A26&amp;$E$3,BasePA_GEN!$A$2:$K$835,8,0),"N.A.")</f>
        <v>828942.37</v>
      </c>
      <c r="G26" s="58">
        <f>+IFERROR(VLOOKUP($A26&amp;$E$3,BasePA_GEN!$A$2:$K$835,9,0),"N.A.")</f>
        <v>167247.45000000001</v>
      </c>
      <c r="H26" s="58">
        <f>+IFERROR(VLOOKUP($A26&amp;$E$3,BasePA_GEN!$A$2:$K$835,10,0),"N.A.")</f>
        <v>661695</v>
      </c>
      <c r="I26" s="63">
        <f>+IFERROR(VLOOKUP($A26&amp;$E$3,BasePA_GEN!$A$2:$M$835,11,0),"N.A.")</f>
        <v>0</v>
      </c>
      <c r="J26" s="63">
        <f>+IFERROR(VLOOKUP($A26&amp;$E$3,BasePA_GEN!$A$2:$M$835,12,0),"N.A.")</f>
        <v>661695</v>
      </c>
      <c r="K26" s="59">
        <f>+IFERROR(VLOOKUP($A26&amp;$E$3,BasePA_GEN!$A$2:$M$835,13,0),"N.A.")</f>
        <v>135251</v>
      </c>
      <c r="U26" s="27"/>
      <c r="V26" s="27"/>
    </row>
    <row r="27" spans="1:22" ht="24.75" customHeight="1" x14ac:dyDescent="0.2">
      <c r="A27" s="14" t="s">
        <v>117</v>
      </c>
      <c r="B27" s="49">
        <f>+IFERROR(VLOOKUP($A27&amp;$E$3,BasePA_GEN!$A$2:$K$835,4,0),"N.A.")</f>
        <v>57</v>
      </c>
      <c r="C27" s="52">
        <f>+IFERROR(VLOOKUP($A27&amp;$E$3,BasePA_GEN!$A$2:$K$835,5,0),"N.A.")</f>
        <v>59</v>
      </c>
      <c r="D27" s="52">
        <f>+IFERROR(VLOOKUP($A27&amp;$E$3,BasePA_GEN!$A$2:$K$835,6,0),"N.A.")</f>
        <v>63</v>
      </c>
      <c r="E27" s="57">
        <f>+IFERROR(VLOOKUP($A27&amp;$E$3,BasePA_GEN!$A$2:$K$835,7,0),"N.A.")</f>
        <v>179</v>
      </c>
      <c r="F27" s="58">
        <f>+IFERROR(VLOOKUP($A27&amp;$E$3,BasePA_GEN!$A$2:$K$835,8,0),"N.A.")</f>
        <v>38063.65</v>
      </c>
      <c r="G27" s="58">
        <f>+IFERROR(VLOOKUP($A27&amp;$E$3,BasePA_GEN!$A$2:$K$835,9,0),"N.A.")</f>
        <v>6363.31</v>
      </c>
      <c r="H27" s="58">
        <f>+IFERROR(VLOOKUP($A27&amp;$E$3,BasePA_GEN!$A$2:$K$835,10,0),"N.A.")</f>
        <v>31700</v>
      </c>
      <c r="I27" s="63">
        <f>+IFERROR(VLOOKUP($A27&amp;$E$3,BasePA_GEN!$A$2:$M$835,11,0),"N.A.")</f>
        <v>0</v>
      </c>
      <c r="J27" s="63">
        <f>+IFERROR(VLOOKUP($A27&amp;$E$3,BasePA_GEN!$A$2:$M$835,12,0),"N.A.")</f>
        <v>31700</v>
      </c>
      <c r="K27" s="59">
        <f>+IFERROR(VLOOKUP($A27&amp;$E$3,BasePA_GEN!$A$2:$M$835,13,0),"N.A.")</f>
        <v>31522</v>
      </c>
      <c r="U27" s="27"/>
      <c r="V27" s="27"/>
    </row>
    <row r="28" spans="1:22" ht="24.75" customHeight="1" x14ac:dyDescent="0.2">
      <c r="A28" s="14" t="s">
        <v>96</v>
      </c>
      <c r="B28" s="49">
        <f>+IFERROR(VLOOKUP($A28&amp;$E$3,BasePA_GEN!$A$2:$K$835,4,0),"N.A.")</f>
        <v>121715</v>
      </c>
      <c r="C28" s="52">
        <f>+IFERROR(VLOOKUP($A28&amp;$E$3,BasePA_GEN!$A$2:$K$835,5,0),"N.A.")</f>
        <v>9146</v>
      </c>
      <c r="D28" s="52">
        <f>+IFERROR(VLOOKUP($A28&amp;$E$3,BasePA_GEN!$A$2:$K$835,6,0),"N.A.")</f>
        <v>39804</v>
      </c>
      <c r="E28" s="57">
        <f>+IFERROR(VLOOKUP($A28&amp;$E$3,BasePA_GEN!$A$2:$K$835,7,0),"N.A.")</f>
        <v>170666</v>
      </c>
      <c r="F28" s="58">
        <f>+IFERROR(VLOOKUP($A28&amp;$E$3,BasePA_GEN!$A$2:$K$835,8,0),"N.A.")</f>
        <v>300268.77</v>
      </c>
      <c r="G28" s="58">
        <f>+IFERROR(VLOOKUP($A28&amp;$E$3,BasePA_GEN!$A$2:$K$835,9,0),"N.A.")</f>
        <v>39463.629999999997</v>
      </c>
      <c r="H28" s="58">
        <f>+IFERROR(VLOOKUP($A28&amp;$E$3,BasePA_GEN!$A$2:$K$835,10,0),"N.A.")</f>
        <v>260805</v>
      </c>
      <c r="I28" s="63">
        <f>+IFERROR(VLOOKUP($A28&amp;$E$3,BasePA_GEN!$A$2:$M$835,11,0),"N.A.")</f>
        <v>12212</v>
      </c>
      <c r="J28" s="63">
        <f>+IFERROR(VLOOKUP($A28&amp;$E$3,BasePA_GEN!$A$2:$M$835,12,0),"N.A.")</f>
        <v>273017</v>
      </c>
      <c r="K28" s="59">
        <f>+IFERROR(VLOOKUP($A28&amp;$E$3,BasePA_GEN!$A$2:$M$835,13,0),"N.A.")</f>
        <v>102351</v>
      </c>
      <c r="U28" s="27"/>
      <c r="V28" s="27"/>
    </row>
    <row r="29" spans="1:22" ht="24.75" customHeight="1" x14ac:dyDescent="0.2">
      <c r="A29" s="14" t="s">
        <v>16</v>
      </c>
      <c r="B29" s="49">
        <f>+IFERROR(VLOOKUP($A29&amp;$E$3,BasePA_GEN!$A$2:$K$835,4,0),"N.A.")</f>
        <v>6740</v>
      </c>
      <c r="C29" s="52">
        <f>+IFERROR(VLOOKUP($A29&amp;$E$3,BasePA_GEN!$A$2:$K$835,5,0),"N.A.")</f>
        <v>2531</v>
      </c>
      <c r="D29" s="52">
        <f>+IFERROR(VLOOKUP($A29&amp;$E$3,BasePA_GEN!$A$2:$K$835,6,0),"N.A.")</f>
        <v>1231</v>
      </c>
      <c r="E29" s="57">
        <f>+IFERROR(VLOOKUP($A29&amp;$E$3,BasePA_GEN!$A$2:$K$835,7,0),"N.A.")</f>
        <v>10502</v>
      </c>
      <c r="F29" s="58">
        <f>+IFERROR(VLOOKUP($A29&amp;$E$3,BasePA_GEN!$A$2:$K$835,8,0),"N.A.")</f>
        <v>36120.5</v>
      </c>
      <c r="G29" s="58">
        <f>+IFERROR(VLOOKUP($A29&amp;$E$3,BasePA_GEN!$A$2:$K$835,9,0),"N.A.")</f>
        <v>1365.4</v>
      </c>
      <c r="H29" s="58">
        <f>+IFERROR(VLOOKUP($A29&amp;$E$3,BasePA_GEN!$A$2:$K$835,10,0),"N.A.")</f>
        <v>34755</v>
      </c>
      <c r="I29" s="63">
        <f>+IFERROR(VLOOKUP($A29&amp;$E$3,BasePA_GEN!$A$2:$M$835,11,0),"N.A.")</f>
        <v>0</v>
      </c>
      <c r="J29" s="63">
        <f>+IFERROR(VLOOKUP($A29&amp;$E$3,BasePA_GEN!$A$2:$M$835,12,0),"N.A.")</f>
        <v>34755</v>
      </c>
      <c r="K29" s="59">
        <f>+IFERROR(VLOOKUP($A29&amp;$E$3,BasePA_GEN!$A$2:$M$835,13,0),"N.A.")</f>
        <v>24253</v>
      </c>
      <c r="U29" s="27"/>
      <c r="V29" s="27"/>
    </row>
    <row r="30" spans="1:22" ht="24.75" customHeight="1" x14ac:dyDescent="0.2">
      <c r="A30" s="14" t="s">
        <v>17</v>
      </c>
      <c r="B30" s="49">
        <f>+IFERROR(VLOOKUP($A30&amp;$E$3,BasePA_GEN!$A$2:$K$835,4,0),"N.A.")</f>
        <v>83816</v>
      </c>
      <c r="C30" s="52">
        <f>+IFERROR(VLOOKUP($A30&amp;$E$3,BasePA_GEN!$A$2:$K$835,5,0),"N.A.")</f>
        <v>8535</v>
      </c>
      <c r="D30" s="52">
        <f>+IFERROR(VLOOKUP($A30&amp;$E$3,BasePA_GEN!$A$2:$K$835,6,0),"N.A.")</f>
        <v>0</v>
      </c>
      <c r="E30" s="57">
        <f>+IFERROR(VLOOKUP($A30&amp;$E$3,BasePA_GEN!$A$2:$K$835,7,0),"N.A.")</f>
        <v>92351</v>
      </c>
      <c r="F30" s="58">
        <f>+IFERROR(VLOOKUP($A30&amp;$E$3,BasePA_GEN!$A$2:$K$835,8,0),"N.A.")</f>
        <v>366103.78</v>
      </c>
      <c r="G30" s="58">
        <f>+IFERROR(VLOOKUP($A30&amp;$E$3,BasePA_GEN!$A$2:$K$835,9,0),"N.A.")</f>
        <v>7684.48</v>
      </c>
      <c r="H30" s="58">
        <f>+IFERROR(VLOOKUP($A30&amp;$E$3,BasePA_GEN!$A$2:$K$835,10,0),"N.A.")</f>
        <v>358419</v>
      </c>
      <c r="I30" s="63">
        <f>+IFERROR(VLOOKUP($A30&amp;$E$3,BasePA_GEN!$A$2:$M$835,11,0),"N.A.")</f>
        <v>0</v>
      </c>
      <c r="J30" s="63">
        <f>+IFERROR(VLOOKUP($A30&amp;$E$3,BasePA_GEN!$A$2:$M$835,12,0),"N.A.")</f>
        <v>358419</v>
      </c>
      <c r="K30" s="59">
        <f>+IFERROR(VLOOKUP($A30&amp;$E$3,BasePA_GEN!$A$2:$M$835,13,0),"N.A.")</f>
        <v>266068</v>
      </c>
      <c r="U30" s="27"/>
      <c r="V30" s="27"/>
    </row>
    <row r="31" spans="1:22" ht="24.75" customHeight="1" x14ac:dyDescent="0.2">
      <c r="A31" s="14" t="s">
        <v>18</v>
      </c>
      <c r="B31" s="49">
        <f>+IFERROR(VLOOKUP($A31&amp;$E$3,BasePA_GEN!$A$2:$K$835,4,0),"N.A.")</f>
        <v>9604</v>
      </c>
      <c r="C31" s="52">
        <f>+IFERROR(VLOOKUP($A31&amp;$E$3,BasePA_GEN!$A$2:$K$835,5,0),"N.A.")</f>
        <v>1027</v>
      </c>
      <c r="D31" s="52">
        <f>+IFERROR(VLOOKUP($A31&amp;$E$3,BasePA_GEN!$A$2:$K$835,6,0),"N.A.")</f>
        <v>1689</v>
      </c>
      <c r="E31" s="57">
        <f>+IFERROR(VLOOKUP($A31&amp;$E$3,BasePA_GEN!$A$2:$K$835,7,0),"N.A.")</f>
        <v>12321</v>
      </c>
      <c r="F31" s="58">
        <f>+IFERROR(VLOOKUP($A31&amp;$E$3,BasePA_GEN!$A$2:$K$835,8,0),"N.A.")</f>
        <v>51128.98</v>
      </c>
      <c r="G31" s="58">
        <f>+IFERROR(VLOOKUP($A31&amp;$E$3,BasePA_GEN!$A$2:$K$835,9,0),"N.A.")</f>
        <v>559.65</v>
      </c>
      <c r="H31" s="58">
        <f>+IFERROR(VLOOKUP($A31&amp;$E$3,BasePA_GEN!$A$2:$K$835,10,0),"N.A.")</f>
        <v>50569</v>
      </c>
      <c r="I31" s="63">
        <f>+IFERROR(VLOOKUP($A31&amp;$E$3,BasePA_GEN!$A$2:$M$835,11,0),"N.A.")</f>
        <v>267</v>
      </c>
      <c r="J31" s="63">
        <f>+IFERROR(VLOOKUP($A31&amp;$E$3,BasePA_GEN!$A$2:$M$835,12,0),"N.A.")</f>
        <v>50837</v>
      </c>
      <c r="K31" s="59">
        <f>+IFERROR(VLOOKUP($A31&amp;$E$3,BasePA_GEN!$A$2:$M$835,13,0),"N.A.")</f>
        <v>38516</v>
      </c>
      <c r="U31" s="27"/>
      <c r="V31" s="27"/>
    </row>
    <row r="32" spans="1:22" ht="24.75" customHeight="1" x14ac:dyDescent="0.2">
      <c r="A32" s="14" t="s">
        <v>19</v>
      </c>
      <c r="B32" s="49">
        <f>+IFERROR(VLOOKUP($A32&amp;$E$3,BasePA_GEN!$A$2:$K$835,4,0),"N.A.")</f>
        <v>398729</v>
      </c>
      <c r="C32" s="52">
        <f>+IFERROR(VLOOKUP($A32&amp;$E$3,BasePA_GEN!$A$2:$K$835,5,0),"N.A.")</f>
        <v>52142</v>
      </c>
      <c r="D32" s="52">
        <f>+IFERROR(VLOOKUP($A32&amp;$E$3,BasePA_GEN!$A$2:$K$835,6,0),"N.A.")</f>
        <v>41761</v>
      </c>
      <c r="E32" s="57">
        <f>+IFERROR(VLOOKUP($A32&amp;$E$3,BasePA_GEN!$A$2:$K$835,7,0),"N.A.")</f>
        <v>492633</v>
      </c>
      <c r="F32" s="58">
        <f>+IFERROR(VLOOKUP($A32&amp;$E$3,BasePA_GEN!$A$2:$K$835,8,0),"N.A.")</f>
        <v>903602.92</v>
      </c>
      <c r="G32" s="58">
        <f>+IFERROR(VLOOKUP($A32&amp;$E$3,BasePA_GEN!$A$2:$K$835,9,0),"N.A.")</f>
        <v>179571.29</v>
      </c>
      <c r="H32" s="58">
        <f>+IFERROR(VLOOKUP($A32&amp;$E$3,BasePA_GEN!$A$2:$K$835,10,0),"N.A.")</f>
        <v>724032</v>
      </c>
      <c r="I32" s="63">
        <f>+IFERROR(VLOOKUP($A32&amp;$E$3,BasePA_GEN!$A$2:$M$835,11,0),"N.A.")</f>
        <v>0</v>
      </c>
      <c r="J32" s="63">
        <f>+IFERROR(VLOOKUP($A32&amp;$E$3,BasePA_GEN!$A$2:$M$835,12,0),"N.A.")</f>
        <v>724032</v>
      </c>
      <c r="K32" s="59">
        <f>+IFERROR(VLOOKUP($A32&amp;$E$3,BasePA_GEN!$A$2:$M$835,13,0),"N.A.")</f>
        <v>231399</v>
      </c>
      <c r="U32" s="27"/>
      <c r="V32" s="27"/>
    </row>
    <row r="33" spans="1:11" s="27" customFormat="1" ht="24.75" customHeight="1" thickBot="1" x14ac:dyDescent="0.25">
      <c r="A33" s="15" t="s">
        <v>20</v>
      </c>
      <c r="B33" s="53">
        <f>+IFERROR(VLOOKUP($A33&amp;$E$3,BasePA_GEN!$A$2:$K$835,4,0),"N.A.")</f>
        <v>54830</v>
      </c>
      <c r="C33" s="54">
        <f>+IFERROR(VLOOKUP($A33&amp;$E$3,BasePA_GEN!$A$2:$K$835,5,0),"N.A.")</f>
        <v>14252</v>
      </c>
      <c r="D33" s="54">
        <f>+IFERROR(VLOOKUP($A33&amp;$E$3,BasePA_GEN!$A$2:$K$835,6,0),"N.A.")</f>
        <v>6976</v>
      </c>
      <c r="E33" s="60">
        <f>+IFERROR(VLOOKUP($A33&amp;$E$3,BasePA_GEN!$A$2:$K$835,7,0),"N.A.")</f>
        <v>76058</v>
      </c>
      <c r="F33" s="61">
        <f>+IFERROR(VLOOKUP($A33&amp;$E$3,BasePA_GEN!$A$2:$K$835,8,0),"N.A.")</f>
        <v>301707.78999999998</v>
      </c>
      <c r="G33" s="61">
        <f>+IFERROR(VLOOKUP($A33&amp;$E$3,BasePA_GEN!$A$2:$K$835,9,0),"N.A.")</f>
        <v>199919.83</v>
      </c>
      <c r="H33" s="61">
        <f>+IFERROR(VLOOKUP($A33&amp;$E$3,BasePA_GEN!$A$2:$K$835,10,0),"N.A.")</f>
        <v>101788</v>
      </c>
      <c r="I33" s="64">
        <f>+IFERROR(VLOOKUP($A33&amp;$E$3,BasePA_GEN!$A$2:$M$835,11,0),"N.A.")</f>
        <v>11409</v>
      </c>
      <c r="J33" s="64">
        <f>+IFERROR(VLOOKUP($A33&amp;$E$3,BasePA_GEN!$A$2:$M$835,12,0),"N.A.")</f>
        <v>113197</v>
      </c>
      <c r="K33" s="62">
        <f>+IFERROR(VLOOKUP($A33&amp;$E$3,BasePA_GEN!$A$2:$M$835,13,0),"N.A.")</f>
        <v>37138</v>
      </c>
    </row>
    <row r="34" spans="1:11" s="27" customFormat="1" ht="15" thickTop="1" x14ac:dyDescent="0.2"/>
    <row r="35" spans="1:11" s="27" customFormat="1" x14ac:dyDescent="0.2"/>
    <row r="36" spans="1:11" s="27" customFormat="1" x14ac:dyDescent="0.2"/>
    <row r="37" spans="1:11" s="27" customFormat="1" x14ac:dyDescent="0.2"/>
    <row r="38" spans="1:11" s="27" customFormat="1" x14ac:dyDescent="0.2"/>
    <row r="39" spans="1:11" s="27" customFormat="1" x14ac:dyDescent="0.2"/>
    <row r="40" spans="1:11" s="27" customFormat="1" x14ac:dyDescent="0.2"/>
    <row r="41" spans="1:11" s="27" customFormat="1" x14ac:dyDescent="0.2"/>
    <row r="42" spans="1:11" s="27" customFormat="1" x14ac:dyDescent="0.2"/>
    <row r="43" spans="1:11" s="27" customFormat="1" x14ac:dyDescent="0.2"/>
    <row r="44" spans="1:11" x14ac:dyDescent="0.2">
      <c r="A44" s="27"/>
      <c r="B44" s="27"/>
      <c r="C44" s="27"/>
      <c r="D44" s="27"/>
      <c r="E44" s="27"/>
      <c r="F44" s="27"/>
      <c r="G44" s="27"/>
      <c r="H44" s="27"/>
      <c r="I44" s="27"/>
    </row>
    <row r="45" spans="1:11" x14ac:dyDescent="0.2">
      <c r="A45" s="22"/>
    </row>
    <row r="46" spans="1:11" x14ac:dyDescent="0.2">
      <c r="A46" s="22"/>
    </row>
    <row r="47" spans="1:11" x14ac:dyDescent="0.2">
      <c r="A47" s="22"/>
    </row>
    <row r="48" spans="1:11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</sheetData>
  <sheetProtection algorithmName="SHA-512" hashValue="vVR10siKUHeiha95XaT/CJQGzl60Ndq0i2UUbGb//tneCxVqwXcZOhqWsGIusU2lLGtm/0rN8Kb/U8DLlD3p0g==" saltValue="07dvMEkj8CrNupRaZ5FPfg==" spinCount="100000" sheet="1" objects="1" scenarios="1"/>
  <sortState xmlns:xlrd2="http://schemas.microsoft.com/office/spreadsheetml/2017/richdata2" ref="A7:A33">
    <sortCondition ref="A7:A33"/>
  </sortState>
  <mergeCells count="7">
    <mergeCell ref="B5:E5"/>
    <mergeCell ref="B1:I1"/>
    <mergeCell ref="B2:I2"/>
    <mergeCell ref="A5:A6"/>
    <mergeCell ref="B4:I4"/>
    <mergeCell ref="E3:F3"/>
    <mergeCell ref="F5:K5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ListaD!$A$1:$A$3</xm:f>
          </x14:formula1>
          <xm:sqref>E3:F3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theme="5" tint="0.39997558519241921"/>
  </sheetPr>
  <dimension ref="A1:M64"/>
  <sheetViews>
    <sheetView zoomScale="85" zoomScaleNormal="85" workbookViewId="0"/>
  </sheetViews>
  <sheetFormatPr baseColWidth="10" defaultColWidth="9.140625" defaultRowHeight="15" x14ac:dyDescent="0.25"/>
  <cols>
    <col min="1" max="1" width="25.42578125" bestFit="1" customWidth="1"/>
    <col min="2" max="2" width="21.85546875" customWidth="1"/>
    <col min="3" max="3" width="13.85546875" customWidth="1"/>
    <col min="4" max="4" width="22.85546875" customWidth="1"/>
    <col min="5" max="5" width="17.85546875" customWidth="1"/>
    <col min="6" max="6" width="29.5703125" bestFit="1" customWidth="1"/>
    <col min="7" max="7" width="27" customWidth="1"/>
    <col min="8" max="8" width="17.85546875" customWidth="1"/>
    <col min="9" max="10" width="19.85546875" customWidth="1"/>
    <col min="11" max="12" width="18.5703125" customWidth="1"/>
    <col min="13" max="13" width="10.7109375" customWidth="1"/>
  </cols>
  <sheetData>
    <row r="1" spans="1:13" s="81" customFormat="1" ht="45" x14ac:dyDescent="0.25">
      <c r="B1" s="82"/>
      <c r="C1" s="82"/>
      <c r="D1" s="82" t="s">
        <v>68</v>
      </c>
      <c r="E1" s="82" t="s">
        <v>69</v>
      </c>
      <c r="F1" s="82" t="s">
        <v>71</v>
      </c>
      <c r="G1" s="83" t="s">
        <v>105</v>
      </c>
      <c r="H1" s="83" t="s">
        <v>106</v>
      </c>
      <c r="I1" s="83" t="s">
        <v>102</v>
      </c>
      <c r="J1" s="83" t="s">
        <v>108</v>
      </c>
      <c r="K1" s="83" t="s">
        <v>107</v>
      </c>
      <c r="L1" s="83" t="s">
        <v>0</v>
      </c>
      <c r="M1" s="81" t="s">
        <v>72</v>
      </c>
    </row>
    <row r="2" spans="1:13" ht="15" customHeight="1" x14ac:dyDescent="0.25">
      <c r="A2" t="str">
        <f>+B2&amp;C2</f>
        <v>ALFA VIDA45688</v>
      </c>
      <c r="B2" s="1" t="s">
        <v>21</v>
      </c>
      <c r="C2" s="34">
        <v>45688</v>
      </c>
      <c r="D2" s="104">
        <v>2017877</v>
      </c>
      <c r="E2" s="104">
        <v>225325</v>
      </c>
      <c r="F2" s="104">
        <v>2243202</v>
      </c>
      <c r="G2" s="21">
        <v>2132978.4500000002</v>
      </c>
      <c r="H2" s="21">
        <v>103714.8</v>
      </c>
      <c r="I2" s="104">
        <v>2029264</v>
      </c>
      <c r="J2" s="104">
        <v>295000</v>
      </c>
      <c r="K2" s="104">
        <v>0</v>
      </c>
      <c r="L2" s="104">
        <v>2324264</v>
      </c>
      <c r="M2" s="104">
        <v>81061</v>
      </c>
    </row>
    <row r="3" spans="1:13" ht="15" customHeight="1" x14ac:dyDescent="0.25">
      <c r="A3" t="str">
        <f t="shared" ref="A3:A36" si="0">+B3&amp;C3</f>
        <v>ALFA VIDA45716</v>
      </c>
      <c r="B3" s="1" t="s">
        <v>21</v>
      </c>
      <c r="C3" s="34">
        <v>45716</v>
      </c>
      <c r="D3" s="104">
        <v>2038292</v>
      </c>
      <c r="E3" s="104">
        <v>227660</v>
      </c>
      <c r="F3" s="104">
        <v>2265952</v>
      </c>
      <c r="G3" s="21">
        <v>2134045.11</v>
      </c>
      <c r="H3" s="21">
        <v>57196.17</v>
      </c>
      <c r="I3" s="104">
        <v>2076849</v>
      </c>
      <c r="J3" s="104">
        <v>295000</v>
      </c>
      <c r="K3" s="104">
        <v>0</v>
      </c>
      <c r="L3" s="104">
        <v>2371849</v>
      </c>
      <c r="M3" s="104">
        <v>105897</v>
      </c>
    </row>
    <row r="4" spans="1:13" ht="15" customHeight="1" x14ac:dyDescent="0.25">
      <c r="A4" t="str">
        <f t="shared" si="0"/>
        <v>ALFA VIDA45747</v>
      </c>
      <c r="B4" s="1" t="s">
        <v>21</v>
      </c>
      <c r="C4" s="34">
        <v>45747</v>
      </c>
      <c r="D4" s="104">
        <v>2059234</v>
      </c>
      <c r="E4" s="104">
        <v>224927</v>
      </c>
      <c r="F4" s="104">
        <v>2284161</v>
      </c>
      <c r="G4" s="21">
        <v>2104043.2200000002</v>
      </c>
      <c r="H4" s="21">
        <v>26624.720000000001</v>
      </c>
      <c r="I4" s="104">
        <v>2077419</v>
      </c>
      <c r="J4" s="104">
        <v>295000</v>
      </c>
      <c r="K4" s="104">
        <v>0</v>
      </c>
      <c r="L4" s="104">
        <v>2372419</v>
      </c>
      <c r="M4" s="104">
        <v>88258</v>
      </c>
    </row>
    <row r="5" spans="1:13" ht="15" customHeight="1" x14ac:dyDescent="0.25">
      <c r="A5" t="str">
        <f t="shared" si="0"/>
        <v>ALLIANZ VIDA45688</v>
      </c>
      <c r="B5" s="1" t="s">
        <v>95</v>
      </c>
      <c r="C5" s="34">
        <v>45688</v>
      </c>
      <c r="D5" s="104">
        <v>180698</v>
      </c>
      <c r="E5" s="104">
        <v>6479</v>
      </c>
      <c r="F5" s="104">
        <v>187177</v>
      </c>
      <c r="G5" s="21">
        <v>291489.45</v>
      </c>
      <c r="H5" s="21">
        <v>13754.99</v>
      </c>
      <c r="I5" s="104">
        <v>277734</v>
      </c>
      <c r="J5" s="104">
        <v>0</v>
      </c>
      <c r="K5" s="104">
        <v>0</v>
      </c>
      <c r="L5" s="104">
        <v>277734</v>
      </c>
      <c r="M5" s="104">
        <v>90558</v>
      </c>
    </row>
    <row r="6" spans="1:13" ht="15" customHeight="1" x14ac:dyDescent="0.25">
      <c r="A6" t="str">
        <f t="shared" si="0"/>
        <v>ALLIANZ VIDA45716</v>
      </c>
      <c r="B6" s="1" t="s">
        <v>95</v>
      </c>
      <c r="C6" s="34">
        <v>45716</v>
      </c>
      <c r="D6" s="104">
        <v>181692</v>
      </c>
      <c r="E6" s="104">
        <v>6894</v>
      </c>
      <c r="F6" s="104">
        <v>188586</v>
      </c>
      <c r="G6" s="21">
        <v>288231.59999999998</v>
      </c>
      <c r="H6" s="21">
        <v>13916.18</v>
      </c>
      <c r="I6" s="104">
        <v>274315</v>
      </c>
      <c r="J6" s="104">
        <v>0</v>
      </c>
      <c r="K6" s="104">
        <v>0</v>
      </c>
      <c r="L6" s="104">
        <v>274315</v>
      </c>
      <c r="M6" s="104">
        <v>85729</v>
      </c>
    </row>
    <row r="7" spans="1:13" ht="15" customHeight="1" x14ac:dyDescent="0.25">
      <c r="A7" t="str">
        <f t="shared" si="0"/>
        <v>ALLIANZ VIDA45747</v>
      </c>
      <c r="B7" s="1" t="s">
        <v>95</v>
      </c>
      <c r="C7" s="34">
        <v>45747</v>
      </c>
      <c r="D7" s="104">
        <v>182790</v>
      </c>
      <c r="E7" s="104">
        <v>6749</v>
      </c>
      <c r="F7" s="104">
        <v>189539</v>
      </c>
      <c r="G7" s="21">
        <v>300850.96999999997</v>
      </c>
      <c r="H7" s="21">
        <v>13841.96</v>
      </c>
      <c r="I7" s="104">
        <v>287009</v>
      </c>
      <c r="J7" s="104">
        <v>0</v>
      </c>
      <c r="K7" s="104">
        <v>0</v>
      </c>
      <c r="L7" s="104">
        <v>287009</v>
      </c>
      <c r="M7" s="104">
        <v>97470</v>
      </c>
    </row>
    <row r="8" spans="1:13" ht="15" customHeight="1" x14ac:dyDescent="0.25">
      <c r="A8" t="str">
        <f t="shared" si="0"/>
        <v>ANDINA45688</v>
      </c>
      <c r="B8" s="1" t="s">
        <v>116</v>
      </c>
      <c r="C8" s="34">
        <v>45688</v>
      </c>
      <c r="D8" s="104">
        <v>26316</v>
      </c>
      <c r="E8" s="104">
        <v>636</v>
      </c>
      <c r="F8" s="104">
        <v>26953</v>
      </c>
      <c r="G8" s="21">
        <v>69142.240000000005</v>
      </c>
      <c r="H8" s="21">
        <v>1949</v>
      </c>
      <c r="I8" s="104">
        <v>67193</v>
      </c>
      <c r="J8" s="104">
        <v>0</v>
      </c>
      <c r="K8" s="104">
        <v>0</v>
      </c>
      <c r="L8" s="104">
        <v>67193</v>
      </c>
      <c r="M8" s="104">
        <v>40240</v>
      </c>
    </row>
    <row r="9" spans="1:13" ht="15" customHeight="1" x14ac:dyDescent="0.25">
      <c r="A9" t="str">
        <f t="shared" si="0"/>
        <v>ANDINA45716</v>
      </c>
      <c r="B9" s="1" t="s">
        <v>116</v>
      </c>
      <c r="C9" s="34">
        <v>45716</v>
      </c>
      <c r="D9" s="104">
        <v>27341</v>
      </c>
      <c r="E9" s="104">
        <v>640</v>
      </c>
      <c r="F9" s="104">
        <v>27982</v>
      </c>
      <c r="G9" s="21">
        <v>68477.2</v>
      </c>
      <c r="H9" s="21">
        <v>949.94</v>
      </c>
      <c r="I9" s="104">
        <v>67527</v>
      </c>
      <c r="J9" s="104">
        <v>0</v>
      </c>
      <c r="K9" s="104">
        <v>0</v>
      </c>
      <c r="L9" s="104">
        <v>67527</v>
      </c>
      <c r="M9" s="104">
        <v>39546</v>
      </c>
    </row>
    <row r="10" spans="1:13" ht="15" customHeight="1" x14ac:dyDescent="0.25">
      <c r="A10" t="str">
        <f t="shared" si="0"/>
        <v>ANDINA45747</v>
      </c>
      <c r="B10" s="1" t="s">
        <v>116</v>
      </c>
      <c r="C10" s="34">
        <v>45747</v>
      </c>
      <c r="D10" s="104">
        <v>28787</v>
      </c>
      <c r="E10" s="104">
        <v>645</v>
      </c>
      <c r="F10" s="104">
        <v>29432</v>
      </c>
      <c r="G10" s="21">
        <v>63125.63</v>
      </c>
      <c r="H10" s="21">
        <v>963.3</v>
      </c>
      <c r="I10" s="104">
        <v>62162</v>
      </c>
      <c r="J10" s="104">
        <v>0</v>
      </c>
      <c r="K10" s="104">
        <v>0</v>
      </c>
      <c r="L10" s="104">
        <v>62162</v>
      </c>
      <c r="M10" s="104">
        <v>32730</v>
      </c>
    </row>
    <row r="11" spans="1:13" ht="15" customHeight="1" x14ac:dyDescent="0.25">
      <c r="A11" t="str">
        <f t="shared" si="0"/>
        <v>ASULADO45688</v>
      </c>
      <c r="B11" s="1" t="s">
        <v>113</v>
      </c>
      <c r="C11" s="34">
        <v>45688</v>
      </c>
      <c r="D11" s="104">
        <v>878457</v>
      </c>
      <c r="E11" s="104">
        <v>23658</v>
      </c>
      <c r="F11" s="104">
        <v>902115</v>
      </c>
      <c r="G11" s="21">
        <v>1119903.81</v>
      </c>
      <c r="H11" s="21">
        <v>0</v>
      </c>
      <c r="I11" s="104">
        <v>1119904</v>
      </c>
      <c r="J11" s="104">
        <v>0</v>
      </c>
      <c r="K11" s="104">
        <v>0</v>
      </c>
      <c r="L11" s="104">
        <v>1119904</v>
      </c>
      <c r="M11" s="104">
        <v>217789</v>
      </c>
    </row>
    <row r="12" spans="1:13" ht="15" customHeight="1" x14ac:dyDescent="0.25">
      <c r="A12" t="str">
        <f t="shared" si="0"/>
        <v>ASULADO45716</v>
      </c>
      <c r="B12" s="1" t="s">
        <v>113</v>
      </c>
      <c r="C12" s="34">
        <v>45716</v>
      </c>
      <c r="D12" s="104">
        <v>893289</v>
      </c>
      <c r="E12" s="104">
        <v>21365</v>
      </c>
      <c r="F12" s="104">
        <v>914654</v>
      </c>
      <c r="G12" s="21">
        <v>1139691.3400000001</v>
      </c>
      <c r="H12" s="21">
        <v>0</v>
      </c>
      <c r="I12" s="104">
        <v>1139691</v>
      </c>
      <c r="J12" s="104">
        <v>0</v>
      </c>
      <c r="K12" s="104">
        <v>0</v>
      </c>
      <c r="L12" s="104">
        <v>1139691</v>
      </c>
      <c r="M12" s="104">
        <v>225037</v>
      </c>
    </row>
    <row r="13" spans="1:13" ht="15" customHeight="1" x14ac:dyDescent="0.25">
      <c r="A13" t="str">
        <f t="shared" si="0"/>
        <v>ASULADO45747</v>
      </c>
      <c r="B13" s="1" t="s">
        <v>113</v>
      </c>
      <c r="C13" s="34">
        <v>45747</v>
      </c>
      <c r="D13" s="104">
        <v>912347</v>
      </c>
      <c r="E13" s="104">
        <v>21274</v>
      </c>
      <c r="F13" s="104">
        <v>933621</v>
      </c>
      <c r="G13" s="21">
        <v>1161149.4399999999</v>
      </c>
      <c r="H13" s="21">
        <v>0</v>
      </c>
      <c r="I13" s="104">
        <v>1161149</v>
      </c>
      <c r="J13" s="104">
        <v>0</v>
      </c>
      <c r="K13" s="104">
        <v>0</v>
      </c>
      <c r="L13" s="104">
        <v>1161149</v>
      </c>
      <c r="M13" s="104">
        <v>227528</v>
      </c>
    </row>
    <row r="14" spans="1:13" ht="15" customHeight="1" x14ac:dyDescent="0.25">
      <c r="A14" t="str">
        <f t="shared" si="0"/>
        <v>AURORA VIDA45688</v>
      </c>
      <c r="B14" s="1" t="s">
        <v>22</v>
      </c>
      <c r="C14" s="34">
        <v>45688</v>
      </c>
      <c r="D14" s="104">
        <v>3252</v>
      </c>
      <c r="E14" s="104">
        <v>495</v>
      </c>
      <c r="F14" s="104">
        <v>3747</v>
      </c>
      <c r="G14" s="21">
        <v>33811.599999999999</v>
      </c>
      <c r="H14" s="21">
        <v>4746.3999999999996</v>
      </c>
      <c r="I14" s="104">
        <v>29065</v>
      </c>
      <c r="J14" s="104">
        <v>0</v>
      </c>
      <c r="K14" s="104">
        <v>0</v>
      </c>
      <c r="L14" s="104">
        <v>29065</v>
      </c>
      <c r="M14" s="104">
        <v>25318</v>
      </c>
    </row>
    <row r="15" spans="1:13" ht="15" customHeight="1" x14ac:dyDescent="0.25">
      <c r="A15" t="str">
        <f t="shared" si="0"/>
        <v>AURORA VIDA45716</v>
      </c>
      <c r="B15" s="1" t="s">
        <v>22</v>
      </c>
      <c r="C15" s="34">
        <v>45716</v>
      </c>
      <c r="D15" s="104">
        <v>3284</v>
      </c>
      <c r="E15" s="104">
        <v>502</v>
      </c>
      <c r="F15" s="104">
        <v>3786</v>
      </c>
      <c r="G15" s="21">
        <v>33811.599999999999</v>
      </c>
      <c r="H15" s="21">
        <v>4937.16</v>
      </c>
      <c r="I15" s="104">
        <v>28874</v>
      </c>
      <c r="J15" s="104">
        <v>0</v>
      </c>
      <c r="K15" s="104">
        <v>0</v>
      </c>
      <c r="L15" s="104">
        <v>28874</v>
      </c>
      <c r="M15" s="104">
        <v>25088</v>
      </c>
    </row>
    <row r="16" spans="1:13" ht="15" customHeight="1" x14ac:dyDescent="0.25">
      <c r="A16" t="str">
        <f t="shared" si="0"/>
        <v>AURORA VIDA45747</v>
      </c>
      <c r="B16" s="1" t="s">
        <v>22</v>
      </c>
      <c r="C16" s="34">
        <v>45747</v>
      </c>
      <c r="D16" s="104">
        <v>3240</v>
      </c>
      <c r="E16" s="104">
        <v>510</v>
      </c>
      <c r="F16" s="104">
        <v>3750</v>
      </c>
      <c r="G16" s="21">
        <v>33811.39</v>
      </c>
      <c r="H16" s="21">
        <v>5520.01</v>
      </c>
      <c r="I16" s="104">
        <v>28291</v>
      </c>
      <c r="J16" s="104">
        <v>0</v>
      </c>
      <c r="K16" s="104">
        <v>0</v>
      </c>
      <c r="L16" s="104">
        <v>28291</v>
      </c>
      <c r="M16" s="104">
        <v>24541</v>
      </c>
    </row>
    <row r="17" spans="1:13" ht="15" customHeight="1" x14ac:dyDescent="0.25">
      <c r="A17" t="str">
        <f t="shared" si="0"/>
        <v>AXA COLPATRIA VIDA45688</v>
      </c>
      <c r="B17" s="1" t="s">
        <v>23</v>
      </c>
      <c r="C17" s="34">
        <v>45688</v>
      </c>
      <c r="D17" s="104">
        <v>273219</v>
      </c>
      <c r="E17" s="104">
        <v>30570</v>
      </c>
      <c r="F17" s="104">
        <v>303789</v>
      </c>
      <c r="G17" s="21">
        <v>885908.36</v>
      </c>
      <c r="H17" s="21">
        <v>86122.55</v>
      </c>
      <c r="I17" s="104">
        <v>799786</v>
      </c>
      <c r="J17" s="104">
        <v>0</v>
      </c>
      <c r="K17" s="104">
        <v>37571</v>
      </c>
      <c r="L17" s="104">
        <v>837356</v>
      </c>
      <c r="M17" s="104">
        <v>533567</v>
      </c>
    </row>
    <row r="18" spans="1:13" ht="15" customHeight="1" x14ac:dyDescent="0.25">
      <c r="A18" t="str">
        <f t="shared" si="0"/>
        <v>AXA COLPATRIA VIDA45716</v>
      </c>
      <c r="B18" s="1" t="s">
        <v>23</v>
      </c>
      <c r="C18" s="34">
        <v>45716</v>
      </c>
      <c r="D18" s="104">
        <v>276183</v>
      </c>
      <c r="E18" s="104">
        <v>29775</v>
      </c>
      <c r="F18" s="104">
        <v>305958</v>
      </c>
      <c r="G18" s="21">
        <v>904188.07</v>
      </c>
      <c r="H18" s="21">
        <v>88195.06</v>
      </c>
      <c r="I18" s="104">
        <v>815993</v>
      </c>
      <c r="J18" s="104">
        <v>0</v>
      </c>
      <c r="K18" s="104">
        <v>39550</v>
      </c>
      <c r="L18" s="104">
        <v>855543</v>
      </c>
      <c r="M18" s="104">
        <v>549585</v>
      </c>
    </row>
    <row r="19" spans="1:13" ht="15" customHeight="1" x14ac:dyDescent="0.25">
      <c r="A19" t="str">
        <f t="shared" si="0"/>
        <v>AXA COLPATRIA VIDA45747</v>
      </c>
      <c r="B19" s="1" t="s">
        <v>23</v>
      </c>
      <c r="C19" s="34">
        <v>45747</v>
      </c>
      <c r="D19" s="104">
        <v>279213</v>
      </c>
      <c r="E19" s="104">
        <v>31307</v>
      </c>
      <c r="F19" s="104">
        <v>310521</v>
      </c>
      <c r="G19" s="21">
        <v>838137.57</v>
      </c>
      <c r="H19" s="21">
        <v>106597.74</v>
      </c>
      <c r="I19" s="104">
        <v>731540</v>
      </c>
      <c r="J19" s="104">
        <v>0</v>
      </c>
      <c r="K19" s="104">
        <v>46578</v>
      </c>
      <c r="L19" s="104">
        <v>778118</v>
      </c>
      <c r="M19" s="104">
        <v>467597</v>
      </c>
    </row>
    <row r="20" spans="1:13" ht="15" customHeight="1" x14ac:dyDescent="0.25">
      <c r="A20" t="str">
        <f t="shared" si="0"/>
        <v>BBVA SEGUROS VIDA45688</v>
      </c>
      <c r="B20" s="1" t="s">
        <v>24</v>
      </c>
      <c r="C20" s="34">
        <v>45688</v>
      </c>
      <c r="D20" s="104">
        <v>149058</v>
      </c>
      <c r="E20" s="104">
        <v>16511</v>
      </c>
      <c r="F20" s="104">
        <v>165569</v>
      </c>
      <c r="G20" s="21">
        <v>799382.96</v>
      </c>
      <c r="H20" s="21">
        <v>9637.58</v>
      </c>
      <c r="I20" s="104">
        <v>789745</v>
      </c>
      <c r="J20" s="104">
        <v>0</v>
      </c>
      <c r="K20" s="104">
        <v>0</v>
      </c>
      <c r="L20" s="104">
        <v>789745</v>
      </c>
      <c r="M20" s="104">
        <v>624176</v>
      </c>
    </row>
    <row r="21" spans="1:13" ht="15" customHeight="1" x14ac:dyDescent="0.25">
      <c r="A21" t="str">
        <f t="shared" si="0"/>
        <v>BBVA SEGUROS VIDA45716</v>
      </c>
      <c r="B21" s="1" t="s">
        <v>24</v>
      </c>
      <c r="C21" s="34">
        <v>45716</v>
      </c>
      <c r="D21" s="104">
        <v>148923</v>
      </c>
      <c r="E21" s="104">
        <v>15846</v>
      </c>
      <c r="F21" s="104">
        <v>164768</v>
      </c>
      <c r="G21" s="21">
        <v>815664.86</v>
      </c>
      <c r="H21" s="21">
        <v>10061.18</v>
      </c>
      <c r="I21" s="104">
        <v>805604</v>
      </c>
      <c r="J21" s="104">
        <v>0</v>
      </c>
      <c r="K21" s="104">
        <v>0</v>
      </c>
      <c r="L21" s="104">
        <v>805604</v>
      </c>
      <c r="M21" s="104">
        <v>640836</v>
      </c>
    </row>
    <row r="22" spans="1:13" ht="15" customHeight="1" x14ac:dyDescent="0.25">
      <c r="A22" t="str">
        <f t="shared" si="0"/>
        <v>BBVA SEGUROS VIDA45747</v>
      </c>
      <c r="B22" s="1" t="s">
        <v>24</v>
      </c>
      <c r="C22" s="34">
        <v>45747</v>
      </c>
      <c r="D22" s="104">
        <v>149326</v>
      </c>
      <c r="E22" s="104">
        <v>15545</v>
      </c>
      <c r="F22" s="104">
        <v>164871</v>
      </c>
      <c r="G22" s="21">
        <v>682474.42</v>
      </c>
      <c r="H22" s="21">
        <v>10515.37</v>
      </c>
      <c r="I22" s="104">
        <v>671959</v>
      </c>
      <c r="J22" s="104">
        <v>0</v>
      </c>
      <c r="K22" s="104">
        <v>0</v>
      </c>
      <c r="L22" s="104">
        <v>671959</v>
      </c>
      <c r="M22" s="104">
        <v>507088</v>
      </c>
    </row>
    <row r="23" spans="1:13" x14ac:dyDescent="0.25">
      <c r="A23" t="str">
        <f t="shared" si="0"/>
        <v>BMI COLOMBIA45688</v>
      </c>
      <c r="B23" s="1" t="s">
        <v>99</v>
      </c>
      <c r="C23" s="34">
        <v>45688</v>
      </c>
      <c r="D23" s="104">
        <v>8914</v>
      </c>
      <c r="E23" s="104">
        <v>1947</v>
      </c>
      <c r="F23" s="104">
        <v>10862</v>
      </c>
      <c r="G23" s="21">
        <v>58964.5</v>
      </c>
      <c r="H23" s="21">
        <v>35696.25</v>
      </c>
      <c r="I23" s="104">
        <v>23268</v>
      </c>
      <c r="J23" s="104">
        <v>0</v>
      </c>
      <c r="K23" s="104">
        <v>1629</v>
      </c>
      <c r="L23" s="104">
        <v>24898</v>
      </c>
      <c r="M23" s="104">
        <v>14036</v>
      </c>
    </row>
    <row r="24" spans="1:13" x14ac:dyDescent="0.25">
      <c r="A24" t="str">
        <f t="shared" si="0"/>
        <v>BMI COLOMBIA45716</v>
      </c>
      <c r="B24" s="1" t="s">
        <v>99</v>
      </c>
      <c r="C24" s="34">
        <v>45716</v>
      </c>
      <c r="D24" s="104">
        <v>9086</v>
      </c>
      <c r="E24" s="104">
        <v>1947</v>
      </c>
      <c r="F24" s="104">
        <v>11033</v>
      </c>
      <c r="G24" s="21">
        <v>58995.15</v>
      </c>
      <c r="H24" s="21">
        <v>35485.08</v>
      </c>
      <c r="I24" s="104">
        <v>23510</v>
      </c>
      <c r="J24" s="104">
        <v>0</v>
      </c>
      <c r="K24" s="104">
        <v>1655</v>
      </c>
      <c r="L24" s="104">
        <v>25165</v>
      </c>
      <c r="M24" s="104">
        <v>14132</v>
      </c>
    </row>
    <row r="25" spans="1:13" x14ac:dyDescent="0.25">
      <c r="A25" t="str">
        <f t="shared" si="0"/>
        <v>BMI COLOMBIA45747</v>
      </c>
      <c r="B25" s="1" t="s">
        <v>99</v>
      </c>
      <c r="C25" s="34">
        <v>45747</v>
      </c>
      <c r="D25" s="104">
        <v>9438</v>
      </c>
      <c r="E25" s="104">
        <v>1954</v>
      </c>
      <c r="F25" s="104">
        <v>11392</v>
      </c>
      <c r="G25" s="21">
        <v>59156.1</v>
      </c>
      <c r="H25" s="21">
        <v>36118.14</v>
      </c>
      <c r="I25" s="104">
        <v>23038</v>
      </c>
      <c r="J25" s="104">
        <v>0</v>
      </c>
      <c r="K25" s="104">
        <v>1709</v>
      </c>
      <c r="L25" s="104">
        <v>24747</v>
      </c>
      <c r="M25" s="104">
        <v>13355</v>
      </c>
    </row>
    <row r="26" spans="1:13" x14ac:dyDescent="0.25">
      <c r="A26" t="str">
        <f t="shared" si="0"/>
        <v>BOLIVAR VIDA45688</v>
      </c>
      <c r="B26" s="1" t="s">
        <v>25</v>
      </c>
      <c r="C26" s="34">
        <v>45688</v>
      </c>
      <c r="D26" s="104">
        <v>737211</v>
      </c>
      <c r="E26" s="104">
        <v>127170</v>
      </c>
      <c r="F26" s="104">
        <v>864382</v>
      </c>
      <c r="G26" s="21">
        <v>3104348.83</v>
      </c>
      <c r="H26" s="21">
        <v>1582437.95</v>
      </c>
      <c r="I26" s="104">
        <v>1521911</v>
      </c>
      <c r="J26" s="104">
        <v>0</v>
      </c>
      <c r="K26" s="104">
        <v>0</v>
      </c>
      <c r="L26" s="104">
        <v>1521911</v>
      </c>
      <c r="M26" s="104">
        <v>657529</v>
      </c>
    </row>
    <row r="27" spans="1:13" x14ac:dyDescent="0.25">
      <c r="A27" t="str">
        <f t="shared" si="0"/>
        <v>BOLIVAR VIDA45716</v>
      </c>
      <c r="B27" s="1" t="s">
        <v>25</v>
      </c>
      <c r="C27" s="34">
        <v>45716</v>
      </c>
      <c r="D27" s="104">
        <v>744448</v>
      </c>
      <c r="E27" s="104">
        <v>127537</v>
      </c>
      <c r="F27" s="104">
        <v>871984</v>
      </c>
      <c r="G27" s="21">
        <v>3119676.21</v>
      </c>
      <c r="H27" s="21">
        <v>1606601.1</v>
      </c>
      <c r="I27" s="104">
        <v>1513075</v>
      </c>
      <c r="J27" s="104">
        <v>0</v>
      </c>
      <c r="K27" s="104">
        <v>0</v>
      </c>
      <c r="L27" s="104">
        <v>1513075</v>
      </c>
      <c r="M27" s="104">
        <v>641091</v>
      </c>
    </row>
    <row r="28" spans="1:13" x14ac:dyDescent="0.25">
      <c r="A28" t="str">
        <f t="shared" si="0"/>
        <v>BOLIVAR VIDA45747</v>
      </c>
      <c r="B28" s="1" t="s">
        <v>25</v>
      </c>
      <c r="C28" s="34">
        <v>45747</v>
      </c>
      <c r="D28" s="104">
        <v>752476</v>
      </c>
      <c r="E28" s="104">
        <v>125222</v>
      </c>
      <c r="F28" s="104">
        <v>877698</v>
      </c>
      <c r="G28" s="21">
        <v>2864911.94</v>
      </c>
      <c r="H28" s="21">
        <v>1657513.71</v>
      </c>
      <c r="I28" s="104">
        <v>1207398</v>
      </c>
      <c r="J28" s="104">
        <v>0</v>
      </c>
      <c r="K28" s="104">
        <v>0</v>
      </c>
      <c r="L28" s="104">
        <v>1207398</v>
      </c>
      <c r="M28" s="104">
        <v>329700</v>
      </c>
    </row>
    <row r="29" spans="1:13" x14ac:dyDescent="0.25">
      <c r="A29" t="str">
        <f t="shared" si="0"/>
        <v>COLMENA ARL45688</v>
      </c>
      <c r="B29" s="1" t="s">
        <v>110</v>
      </c>
      <c r="C29" s="34">
        <v>45688</v>
      </c>
      <c r="D29" s="104">
        <v>148067</v>
      </c>
      <c r="E29" s="104">
        <v>18559</v>
      </c>
      <c r="F29" s="104">
        <v>166626</v>
      </c>
      <c r="G29" s="21">
        <v>399638.13</v>
      </c>
      <c r="H29" s="21">
        <v>23418.38</v>
      </c>
      <c r="I29" s="104">
        <v>376220</v>
      </c>
      <c r="J29" s="104">
        <v>0</v>
      </c>
      <c r="K29" s="104">
        <v>0</v>
      </c>
      <c r="L29" s="104">
        <v>376220</v>
      </c>
      <c r="M29" s="104">
        <v>209594</v>
      </c>
    </row>
    <row r="30" spans="1:13" x14ac:dyDescent="0.25">
      <c r="A30" t="str">
        <f t="shared" si="0"/>
        <v>COLMENA ARL45716</v>
      </c>
      <c r="B30" s="1" t="s">
        <v>110</v>
      </c>
      <c r="C30" s="34">
        <v>45716</v>
      </c>
      <c r="D30" s="104">
        <v>150823</v>
      </c>
      <c r="E30" s="104">
        <v>20430</v>
      </c>
      <c r="F30" s="104">
        <v>171253</v>
      </c>
      <c r="G30" s="21">
        <v>423819.89</v>
      </c>
      <c r="H30" s="21">
        <v>23412.560000000001</v>
      </c>
      <c r="I30" s="104">
        <v>400407</v>
      </c>
      <c r="J30" s="104">
        <v>0</v>
      </c>
      <c r="K30" s="104">
        <v>0</v>
      </c>
      <c r="L30" s="104">
        <v>400407</v>
      </c>
      <c r="M30" s="104">
        <v>229154</v>
      </c>
    </row>
    <row r="31" spans="1:13" x14ac:dyDescent="0.25">
      <c r="A31" t="str">
        <f t="shared" si="0"/>
        <v>COLMENA ARL45747</v>
      </c>
      <c r="B31" s="1" t="s">
        <v>110</v>
      </c>
      <c r="C31" s="34">
        <v>45747</v>
      </c>
      <c r="D31" s="104">
        <v>152711</v>
      </c>
      <c r="E31" s="104">
        <v>17559</v>
      </c>
      <c r="F31" s="104">
        <v>170270</v>
      </c>
      <c r="G31" s="21">
        <v>267725.76</v>
      </c>
      <c r="H31" s="21">
        <v>23406.74</v>
      </c>
      <c r="I31" s="104">
        <v>244319</v>
      </c>
      <c r="J31" s="104">
        <v>0</v>
      </c>
      <c r="K31" s="104">
        <v>0</v>
      </c>
      <c r="L31" s="104">
        <v>244319</v>
      </c>
      <c r="M31" s="104">
        <v>74049</v>
      </c>
    </row>
    <row r="32" spans="1:13" x14ac:dyDescent="0.25">
      <c r="A32" t="str">
        <f t="shared" si="0"/>
        <v>COLMENA VIDA45688</v>
      </c>
      <c r="B32" s="1" t="s">
        <v>111</v>
      </c>
      <c r="C32" s="34">
        <v>45688</v>
      </c>
      <c r="D32" s="104">
        <v>24649</v>
      </c>
      <c r="E32" s="104">
        <v>5360</v>
      </c>
      <c r="F32" s="104">
        <v>30009</v>
      </c>
      <c r="G32" s="21">
        <v>171890.55</v>
      </c>
      <c r="H32" s="21">
        <v>31704.53</v>
      </c>
      <c r="I32" s="104">
        <v>140186</v>
      </c>
      <c r="J32" s="104">
        <v>0</v>
      </c>
      <c r="K32" s="104">
        <v>2581</v>
      </c>
      <c r="L32" s="104">
        <v>142767</v>
      </c>
      <c r="M32" s="104">
        <v>112757</v>
      </c>
    </row>
    <row r="33" spans="1:13" x14ac:dyDescent="0.25">
      <c r="A33" t="str">
        <f t="shared" si="0"/>
        <v>COLMENA VIDA45716</v>
      </c>
      <c r="B33" s="1" t="s">
        <v>111</v>
      </c>
      <c r="C33" s="34">
        <v>45716</v>
      </c>
      <c r="D33" s="104">
        <v>24521</v>
      </c>
      <c r="E33" s="104">
        <v>5470</v>
      </c>
      <c r="F33" s="104">
        <v>29990</v>
      </c>
      <c r="G33" s="21">
        <v>174026.26</v>
      </c>
      <c r="H33" s="21">
        <v>32265.78</v>
      </c>
      <c r="I33" s="104">
        <v>141760</v>
      </c>
      <c r="J33" s="104">
        <v>0</v>
      </c>
      <c r="K33" s="104">
        <v>2581</v>
      </c>
      <c r="L33" s="104">
        <v>144341</v>
      </c>
      <c r="M33" s="104">
        <v>114351</v>
      </c>
    </row>
    <row r="34" spans="1:13" x14ac:dyDescent="0.25">
      <c r="A34" t="str">
        <f t="shared" si="0"/>
        <v>COLMENA VIDA45747</v>
      </c>
      <c r="B34" s="1" t="s">
        <v>111</v>
      </c>
      <c r="C34" s="34">
        <v>45747</v>
      </c>
      <c r="D34" s="104">
        <v>25466</v>
      </c>
      <c r="E34" s="104">
        <v>5433</v>
      </c>
      <c r="F34" s="104">
        <v>30898</v>
      </c>
      <c r="G34" s="21">
        <v>156634.81</v>
      </c>
      <c r="H34" s="21">
        <v>34142.400000000001</v>
      </c>
      <c r="I34" s="104">
        <v>122492</v>
      </c>
      <c r="J34" s="104">
        <v>0</v>
      </c>
      <c r="K34" s="104">
        <v>2443</v>
      </c>
      <c r="L34" s="104">
        <v>124936</v>
      </c>
      <c r="M34" s="104">
        <v>94037</v>
      </c>
    </row>
    <row r="35" spans="1:13" x14ac:dyDescent="0.25">
      <c r="A35" t="str">
        <f t="shared" si="0"/>
        <v>COLSANITAS45688</v>
      </c>
      <c r="B35" s="1" t="s">
        <v>112</v>
      </c>
      <c r="C35" s="34">
        <v>45688</v>
      </c>
      <c r="D35" s="104">
        <v>16298</v>
      </c>
      <c r="E35" s="104">
        <v>3222</v>
      </c>
      <c r="F35" s="104">
        <v>19520</v>
      </c>
      <c r="G35" s="21">
        <v>60892.06</v>
      </c>
      <c r="H35" s="21">
        <v>34024.870000000003</v>
      </c>
      <c r="I35" s="104">
        <v>26867</v>
      </c>
      <c r="J35" s="104">
        <v>0</v>
      </c>
      <c r="K35" s="104">
        <v>0</v>
      </c>
      <c r="L35" s="104">
        <v>26867</v>
      </c>
      <c r="M35" s="104">
        <v>7347</v>
      </c>
    </row>
    <row r="36" spans="1:13" x14ac:dyDescent="0.25">
      <c r="A36" t="str">
        <f t="shared" si="0"/>
        <v>COLSANITAS45716</v>
      </c>
      <c r="B36" s="1" t="s">
        <v>112</v>
      </c>
      <c r="C36" s="34">
        <v>45716</v>
      </c>
      <c r="D36" s="104">
        <v>16637</v>
      </c>
      <c r="E36" s="104">
        <v>3259</v>
      </c>
      <c r="F36" s="104">
        <v>19897</v>
      </c>
      <c r="G36" s="21">
        <v>60557.13</v>
      </c>
      <c r="H36" s="21">
        <v>34091.97</v>
      </c>
      <c r="I36" s="104">
        <v>26465</v>
      </c>
      <c r="J36" s="104">
        <v>0</v>
      </c>
      <c r="K36" s="104">
        <v>0</v>
      </c>
      <c r="L36" s="104">
        <v>26465</v>
      </c>
      <c r="M36" s="104">
        <v>6568</v>
      </c>
    </row>
    <row r="37" spans="1:13" x14ac:dyDescent="0.25">
      <c r="A37" t="str">
        <f t="shared" ref="A37:A64" si="1">+B37&amp;C37</f>
        <v>COLSANITAS45747</v>
      </c>
      <c r="B37" s="1" t="s">
        <v>112</v>
      </c>
      <c r="C37" s="34">
        <v>45747</v>
      </c>
      <c r="D37" s="104">
        <v>17102</v>
      </c>
      <c r="E37" s="104">
        <v>2784</v>
      </c>
      <c r="F37" s="104">
        <v>19886</v>
      </c>
      <c r="G37" s="21">
        <v>60183.59</v>
      </c>
      <c r="H37" s="21">
        <v>34381.68</v>
      </c>
      <c r="I37" s="104">
        <v>25802</v>
      </c>
      <c r="J37" s="104">
        <v>0</v>
      </c>
      <c r="K37" s="104">
        <v>0</v>
      </c>
      <c r="L37" s="104">
        <v>25802</v>
      </c>
      <c r="M37" s="104">
        <v>5916</v>
      </c>
    </row>
    <row r="38" spans="1:13" x14ac:dyDescent="0.25">
      <c r="A38" t="str">
        <f t="shared" si="1"/>
        <v>EQUIDAD VIDA45688</v>
      </c>
      <c r="B38" s="1" t="s">
        <v>26</v>
      </c>
      <c r="C38" s="34">
        <v>45688</v>
      </c>
      <c r="D38" s="104">
        <v>45433</v>
      </c>
      <c r="E38" s="104">
        <v>5400</v>
      </c>
      <c r="F38" s="104">
        <v>50833</v>
      </c>
      <c r="G38" s="21">
        <v>71419.27</v>
      </c>
      <c r="H38" s="21">
        <v>9309.91</v>
      </c>
      <c r="I38" s="104">
        <v>62109</v>
      </c>
      <c r="J38" s="104">
        <v>0</v>
      </c>
      <c r="K38" s="104">
        <v>0</v>
      </c>
      <c r="L38" s="104">
        <v>62109</v>
      </c>
      <c r="M38" s="104">
        <v>11276</v>
      </c>
    </row>
    <row r="39" spans="1:13" x14ac:dyDescent="0.25">
      <c r="A39" t="str">
        <f t="shared" si="1"/>
        <v>EQUIDAD VIDA45716</v>
      </c>
      <c r="B39" s="1" t="s">
        <v>26</v>
      </c>
      <c r="C39" s="34">
        <v>45716</v>
      </c>
      <c r="D39" s="104">
        <v>45634</v>
      </c>
      <c r="E39" s="104">
        <v>5763</v>
      </c>
      <c r="F39" s="104">
        <v>51397</v>
      </c>
      <c r="G39" s="21">
        <v>71436.94</v>
      </c>
      <c r="H39" s="21">
        <v>9182.7900000000009</v>
      </c>
      <c r="I39" s="104">
        <v>62254</v>
      </c>
      <c r="J39" s="104">
        <v>0</v>
      </c>
      <c r="K39" s="104">
        <v>0</v>
      </c>
      <c r="L39" s="104">
        <v>62254</v>
      </c>
      <c r="M39" s="104">
        <v>10857</v>
      </c>
    </row>
    <row r="40" spans="1:13" x14ac:dyDescent="0.25">
      <c r="A40" t="str">
        <f t="shared" si="1"/>
        <v>EQUIDAD VIDA45747</v>
      </c>
      <c r="B40" s="1" t="s">
        <v>26</v>
      </c>
      <c r="C40" s="34">
        <v>45747</v>
      </c>
      <c r="D40" s="104">
        <v>45879</v>
      </c>
      <c r="E40" s="104">
        <v>5709</v>
      </c>
      <c r="F40" s="104">
        <v>51588</v>
      </c>
      <c r="G40" s="21">
        <v>71497.759999999995</v>
      </c>
      <c r="H40" s="21">
        <v>9432.86</v>
      </c>
      <c r="I40" s="104">
        <v>62065</v>
      </c>
      <c r="J40" s="104">
        <v>0</v>
      </c>
      <c r="K40" s="104">
        <v>0</v>
      </c>
      <c r="L40" s="104">
        <v>62065</v>
      </c>
      <c r="M40" s="104">
        <v>10477</v>
      </c>
    </row>
    <row r="41" spans="1:13" x14ac:dyDescent="0.25">
      <c r="A41" t="str">
        <f t="shared" si="1"/>
        <v>ESTADO VIDA45688</v>
      </c>
      <c r="B41" s="1" t="s">
        <v>27</v>
      </c>
      <c r="C41" s="34">
        <v>45688</v>
      </c>
      <c r="D41" s="104">
        <v>25685</v>
      </c>
      <c r="E41" s="104">
        <v>4325</v>
      </c>
      <c r="F41" s="104">
        <v>30010</v>
      </c>
      <c r="G41" s="21">
        <v>49420.84</v>
      </c>
      <c r="H41" s="21">
        <v>5208.09</v>
      </c>
      <c r="I41" s="104">
        <v>44213</v>
      </c>
      <c r="J41" s="104">
        <v>0</v>
      </c>
      <c r="K41" s="104">
        <v>670</v>
      </c>
      <c r="L41" s="104">
        <v>44882</v>
      </c>
      <c r="M41" s="104">
        <v>14872</v>
      </c>
    </row>
    <row r="42" spans="1:13" x14ac:dyDescent="0.25">
      <c r="A42" t="str">
        <f t="shared" si="1"/>
        <v>ESTADO VIDA45716</v>
      </c>
      <c r="B42" s="1" t="s">
        <v>27</v>
      </c>
      <c r="C42" s="34">
        <v>45716</v>
      </c>
      <c r="D42" s="104">
        <v>27010</v>
      </c>
      <c r="E42" s="104">
        <v>5088</v>
      </c>
      <c r="F42" s="104">
        <v>32098</v>
      </c>
      <c r="G42" s="21">
        <v>52468.14</v>
      </c>
      <c r="H42" s="21">
        <v>4877.57</v>
      </c>
      <c r="I42" s="104">
        <v>47591</v>
      </c>
      <c r="J42" s="104">
        <v>0</v>
      </c>
      <c r="K42" s="104">
        <v>339</v>
      </c>
      <c r="L42" s="104">
        <v>47930</v>
      </c>
      <c r="M42" s="104">
        <v>15832</v>
      </c>
    </row>
    <row r="43" spans="1:13" x14ac:dyDescent="0.25">
      <c r="A43" t="str">
        <f t="shared" si="1"/>
        <v>ESTADO VIDA45747</v>
      </c>
      <c r="B43" s="1" t="s">
        <v>27</v>
      </c>
      <c r="C43" s="34">
        <v>45747</v>
      </c>
      <c r="D43" s="104">
        <v>27145</v>
      </c>
      <c r="E43" s="104">
        <v>4990</v>
      </c>
      <c r="F43" s="104">
        <v>32135</v>
      </c>
      <c r="G43" s="21">
        <v>55158.41</v>
      </c>
      <c r="H43" s="21">
        <v>4734.51</v>
      </c>
      <c r="I43" s="104">
        <v>50424</v>
      </c>
      <c r="J43" s="104">
        <v>0</v>
      </c>
      <c r="K43" s="104">
        <v>196</v>
      </c>
      <c r="L43" s="104">
        <v>50620</v>
      </c>
      <c r="M43" s="104">
        <v>18485</v>
      </c>
    </row>
    <row r="44" spans="1:13" x14ac:dyDescent="0.25">
      <c r="A44" t="str">
        <f t="shared" si="1"/>
        <v>GLOBAL45688</v>
      </c>
      <c r="B44" s="1" t="s">
        <v>28</v>
      </c>
      <c r="C44" s="34">
        <v>45688</v>
      </c>
      <c r="D44" s="104">
        <v>231289</v>
      </c>
      <c r="E44" s="104">
        <v>85902</v>
      </c>
      <c r="F44" s="104">
        <v>317191</v>
      </c>
      <c r="G44" s="21">
        <v>340273.94</v>
      </c>
      <c r="H44" s="21">
        <v>25005.38</v>
      </c>
      <c r="I44" s="104">
        <v>315269</v>
      </c>
      <c r="J44" s="104">
        <v>0</v>
      </c>
      <c r="K44" s="104">
        <v>11908</v>
      </c>
      <c r="L44" s="104">
        <v>327176</v>
      </c>
      <c r="M44" s="104">
        <v>9985</v>
      </c>
    </row>
    <row r="45" spans="1:13" x14ac:dyDescent="0.25">
      <c r="A45" t="str">
        <f t="shared" si="1"/>
        <v>GLOBAL45716</v>
      </c>
      <c r="B45" s="1" t="s">
        <v>28</v>
      </c>
      <c r="C45" s="34">
        <v>45716</v>
      </c>
      <c r="D45" s="104">
        <v>233120</v>
      </c>
      <c r="E45" s="104">
        <v>84598</v>
      </c>
      <c r="F45" s="104">
        <v>317718</v>
      </c>
      <c r="G45" s="21">
        <v>340303.94</v>
      </c>
      <c r="H45" s="21">
        <v>24270.71</v>
      </c>
      <c r="I45" s="104">
        <v>316033</v>
      </c>
      <c r="J45" s="104">
        <v>0</v>
      </c>
      <c r="K45" s="104">
        <v>11908</v>
      </c>
      <c r="L45" s="104">
        <v>327941</v>
      </c>
      <c r="M45" s="104">
        <v>10223</v>
      </c>
    </row>
    <row r="46" spans="1:13" x14ac:dyDescent="0.25">
      <c r="A46" t="str">
        <f t="shared" si="1"/>
        <v>GLOBAL45747</v>
      </c>
      <c r="B46" s="1" t="s">
        <v>28</v>
      </c>
      <c r="C46" s="34">
        <v>45747</v>
      </c>
      <c r="D46" s="104">
        <v>235646</v>
      </c>
      <c r="E46" s="104">
        <v>86805</v>
      </c>
      <c r="F46" s="104">
        <v>322451</v>
      </c>
      <c r="G46" s="21">
        <v>338901.21</v>
      </c>
      <c r="H46" s="21">
        <v>13984.93</v>
      </c>
      <c r="I46" s="104">
        <v>324916</v>
      </c>
      <c r="J46" s="104">
        <v>0</v>
      </c>
      <c r="K46" s="104">
        <v>11908</v>
      </c>
      <c r="L46" s="104">
        <v>336824</v>
      </c>
      <c r="M46" s="104">
        <v>14373</v>
      </c>
    </row>
    <row r="47" spans="1:13" x14ac:dyDescent="0.25">
      <c r="A47" t="str">
        <f t="shared" si="1"/>
        <v>MAPFRE VIDA45688</v>
      </c>
      <c r="B47" s="1" t="s">
        <v>29</v>
      </c>
      <c r="C47" s="34">
        <v>45688</v>
      </c>
      <c r="D47" s="104">
        <v>236220</v>
      </c>
      <c r="E47" s="104">
        <v>23663</v>
      </c>
      <c r="F47" s="104">
        <v>259883</v>
      </c>
      <c r="G47" s="21">
        <v>377564.94</v>
      </c>
      <c r="H47" s="21">
        <v>96483.520000000004</v>
      </c>
      <c r="I47" s="104">
        <v>281081</v>
      </c>
      <c r="J47" s="104">
        <v>0</v>
      </c>
      <c r="K47" s="104">
        <v>0</v>
      </c>
      <c r="L47" s="104">
        <v>281081</v>
      </c>
      <c r="M47" s="104">
        <v>21199</v>
      </c>
    </row>
    <row r="48" spans="1:13" x14ac:dyDescent="0.25">
      <c r="A48" t="str">
        <f t="shared" si="1"/>
        <v>MAPFRE VIDA45716</v>
      </c>
      <c r="B48" s="1" t="s">
        <v>29</v>
      </c>
      <c r="C48" s="34">
        <v>45716</v>
      </c>
      <c r="D48" s="104">
        <v>237355</v>
      </c>
      <c r="E48" s="104">
        <v>23361</v>
      </c>
      <c r="F48" s="104">
        <v>260715</v>
      </c>
      <c r="G48" s="21">
        <v>378459.7</v>
      </c>
      <c r="H48" s="21">
        <v>87623.27</v>
      </c>
      <c r="I48" s="104">
        <v>290836</v>
      </c>
      <c r="J48" s="104">
        <v>0</v>
      </c>
      <c r="K48" s="104">
        <v>0</v>
      </c>
      <c r="L48" s="104">
        <v>290836</v>
      </c>
      <c r="M48" s="104">
        <v>30121</v>
      </c>
    </row>
    <row r="49" spans="1:13" x14ac:dyDescent="0.25">
      <c r="A49" t="str">
        <f t="shared" si="1"/>
        <v>MAPFRE VIDA45747</v>
      </c>
      <c r="B49" s="1" t="s">
        <v>29</v>
      </c>
      <c r="C49" s="34">
        <v>45747</v>
      </c>
      <c r="D49" s="104">
        <v>238472</v>
      </c>
      <c r="E49" s="104">
        <v>26543</v>
      </c>
      <c r="F49" s="104">
        <v>265015</v>
      </c>
      <c r="G49" s="21">
        <v>376057.91</v>
      </c>
      <c r="H49" s="21">
        <v>87623.27</v>
      </c>
      <c r="I49" s="104">
        <v>288435</v>
      </c>
      <c r="J49" s="104">
        <v>0</v>
      </c>
      <c r="K49" s="104">
        <v>0</v>
      </c>
      <c r="L49" s="104">
        <v>288435</v>
      </c>
      <c r="M49" s="104">
        <v>23420</v>
      </c>
    </row>
    <row r="50" spans="1:13" x14ac:dyDescent="0.25">
      <c r="A50" t="str">
        <f t="shared" si="1"/>
        <v>METLIFE45688</v>
      </c>
      <c r="B50" s="1" t="s">
        <v>30</v>
      </c>
      <c r="C50" s="34">
        <v>45688</v>
      </c>
      <c r="D50" s="104">
        <v>128803</v>
      </c>
      <c r="E50" s="104">
        <v>11935</v>
      </c>
      <c r="F50" s="104">
        <v>140739</v>
      </c>
      <c r="G50" s="21">
        <v>423829.2</v>
      </c>
      <c r="H50" s="21">
        <v>13841.66</v>
      </c>
      <c r="I50" s="104">
        <v>409988</v>
      </c>
      <c r="J50" s="104">
        <v>0</v>
      </c>
      <c r="K50" s="104">
        <v>0</v>
      </c>
      <c r="L50" s="104">
        <v>409988</v>
      </c>
      <c r="M50" s="104">
        <v>269249</v>
      </c>
    </row>
    <row r="51" spans="1:13" x14ac:dyDescent="0.25">
      <c r="A51" t="str">
        <f t="shared" si="1"/>
        <v>METLIFE45716</v>
      </c>
      <c r="B51" s="1" t="s">
        <v>30</v>
      </c>
      <c r="C51" s="34">
        <v>45716</v>
      </c>
      <c r="D51" s="104">
        <v>130646</v>
      </c>
      <c r="E51" s="104">
        <v>12541</v>
      </c>
      <c r="F51" s="104">
        <v>143187</v>
      </c>
      <c r="G51" s="21">
        <v>429903.64</v>
      </c>
      <c r="H51" s="21">
        <v>13823.92</v>
      </c>
      <c r="I51" s="104">
        <v>416080</v>
      </c>
      <c r="J51" s="104">
        <v>0</v>
      </c>
      <c r="K51" s="104">
        <v>0</v>
      </c>
      <c r="L51" s="104">
        <v>416080</v>
      </c>
      <c r="M51" s="104">
        <v>272892</v>
      </c>
    </row>
    <row r="52" spans="1:13" x14ac:dyDescent="0.25">
      <c r="A52" t="str">
        <f t="shared" si="1"/>
        <v>METLIFE45747</v>
      </c>
      <c r="B52" s="1" t="s">
        <v>30</v>
      </c>
      <c r="C52" s="34">
        <v>45747</v>
      </c>
      <c r="D52" s="104">
        <v>130935</v>
      </c>
      <c r="E52" s="104">
        <v>12448</v>
      </c>
      <c r="F52" s="104">
        <v>143383</v>
      </c>
      <c r="G52" s="21">
        <v>423870.38</v>
      </c>
      <c r="H52" s="21">
        <v>13790.28</v>
      </c>
      <c r="I52" s="104">
        <v>410080</v>
      </c>
      <c r="J52" s="104">
        <v>0</v>
      </c>
      <c r="K52" s="104">
        <v>0</v>
      </c>
      <c r="L52" s="104">
        <v>410080</v>
      </c>
      <c r="M52" s="104">
        <v>266697</v>
      </c>
    </row>
    <row r="53" spans="1:13" x14ac:dyDescent="0.25">
      <c r="A53" t="str">
        <f t="shared" si="1"/>
        <v>PANAMERICAN VIDA45688</v>
      </c>
      <c r="B53" s="1" t="s">
        <v>31</v>
      </c>
      <c r="C53" s="34">
        <v>45688</v>
      </c>
      <c r="D53" s="104">
        <v>41411</v>
      </c>
      <c r="E53" s="104">
        <v>6470</v>
      </c>
      <c r="F53" s="104">
        <v>47881</v>
      </c>
      <c r="G53" s="21">
        <v>71255.929999999993</v>
      </c>
      <c r="H53" s="21">
        <v>23906.880000000001</v>
      </c>
      <c r="I53" s="104">
        <v>47349</v>
      </c>
      <c r="J53" s="104">
        <v>0</v>
      </c>
      <c r="K53" s="104">
        <v>1660</v>
      </c>
      <c r="L53" s="104">
        <v>49009</v>
      </c>
      <c r="M53" s="104">
        <v>1128</v>
      </c>
    </row>
    <row r="54" spans="1:13" x14ac:dyDescent="0.25">
      <c r="A54" t="str">
        <f t="shared" si="1"/>
        <v>PANAMERICAN VIDA45716</v>
      </c>
      <c r="B54" s="1" t="s">
        <v>31</v>
      </c>
      <c r="C54" s="34">
        <v>45716</v>
      </c>
      <c r="D54" s="104">
        <v>42736</v>
      </c>
      <c r="E54" s="104">
        <v>6882</v>
      </c>
      <c r="F54" s="104">
        <v>49618</v>
      </c>
      <c r="G54" s="21">
        <v>92055.76</v>
      </c>
      <c r="H54" s="21">
        <v>23679.23</v>
      </c>
      <c r="I54" s="104">
        <v>68377</v>
      </c>
      <c r="J54" s="104">
        <v>0</v>
      </c>
      <c r="K54" s="104">
        <v>1660</v>
      </c>
      <c r="L54" s="104">
        <v>70036</v>
      </c>
      <c r="M54" s="104">
        <v>20418</v>
      </c>
    </row>
    <row r="55" spans="1:13" x14ac:dyDescent="0.25">
      <c r="A55" t="str">
        <f t="shared" si="1"/>
        <v>PANAMERICAN VIDA45747</v>
      </c>
      <c r="B55" s="1" t="s">
        <v>31</v>
      </c>
      <c r="C55" s="34">
        <v>45747</v>
      </c>
      <c r="D55" s="104">
        <v>44127</v>
      </c>
      <c r="E55" s="104">
        <v>7529</v>
      </c>
      <c r="F55" s="104">
        <v>51657</v>
      </c>
      <c r="G55" s="21">
        <v>91505.93</v>
      </c>
      <c r="H55" s="21">
        <v>20825.12</v>
      </c>
      <c r="I55" s="104">
        <v>70681</v>
      </c>
      <c r="J55" s="104">
        <v>0</v>
      </c>
      <c r="K55" s="104">
        <v>1660</v>
      </c>
      <c r="L55" s="104">
        <v>72341</v>
      </c>
      <c r="M55" s="104">
        <v>20684</v>
      </c>
    </row>
    <row r="56" spans="1:13" x14ac:dyDescent="0.25">
      <c r="A56" t="str">
        <f t="shared" si="1"/>
        <v>POSITIVA45688</v>
      </c>
      <c r="B56" s="1" t="s">
        <v>32</v>
      </c>
      <c r="C56" s="34">
        <v>45688</v>
      </c>
      <c r="D56" s="104">
        <v>523509</v>
      </c>
      <c r="E56" s="104">
        <v>69099</v>
      </c>
      <c r="F56" s="104">
        <v>592609</v>
      </c>
      <c r="G56" s="21">
        <v>1522579.96</v>
      </c>
      <c r="H56" s="21">
        <v>678070.79</v>
      </c>
      <c r="I56" s="104">
        <v>844509</v>
      </c>
      <c r="J56" s="104">
        <v>0</v>
      </c>
      <c r="K56" s="104">
        <v>0</v>
      </c>
      <c r="L56" s="104">
        <v>844509</v>
      </c>
      <c r="M56" s="104">
        <v>251901</v>
      </c>
    </row>
    <row r="57" spans="1:13" x14ac:dyDescent="0.25">
      <c r="A57" t="str">
        <f t="shared" si="1"/>
        <v>POSITIVA45716</v>
      </c>
      <c r="B57" s="1" t="s">
        <v>32</v>
      </c>
      <c r="C57" s="34">
        <v>45716</v>
      </c>
      <c r="D57" s="104">
        <v>523274</v>
      </c>
      <c r="E57" s="104">
        <v>71179</v>
      </c>
      <c r="F57" s="104">
        <v>594453</v>
      </c>
      <c r="G57" s="21">
        <v>1554131.34</v>
      </c>
      <c r="H57" s="21">
        <v>678006.81</v>
      </c>
      <c r="I57" s="104">
        <v>876125</v>
      </c>
      <c r="J57" s="104">
        <v>0</v>
      </c>
      <c r="K57" s="104">
        <v>0</v>
      </c>
      <c r="L57" s="104">
        <v>876125</v>
      </c>
      <c r="M57" s="104">
        <v>281672</v>
      </c>
    </row>
    <row r="58" spans="1:13" x14ac:dyDescent="0.25">
      <c r="A58" t="str">
        <f t="shared" si="1"/>
        <v>POSITIVA45747</v>
      </c>
      <c r="B58" s="1" t="s">
        <v>32</v>
      </c>
      <c r="C58" s="34">
        <v>45747</v>
      </c>
      <c r="D58" s="104">
        <v>527270</v>
      </c>
      <c r="E58" s="104">
        <v>72317</v>
      </c>
      <c r="F58" s="104">
        <v>599587</v>
      </c>
      <c r="G58" s="21">
        <v>1568138.24</v>
      </c>
      <c r="H58" s="21">
        <v>677945.15</v>
      </c>
      <c r="I58" s="104">
        <v>890193</v>
      </c>
      <c r="J58" s="104">
        <v>0</v>
      </c>
      <c r="K58" s="104">
        <v>0</v>
      </c>
      <c r="L58" s="104">
        <v>890193</v>
      </c>
      <c r="M58" s="104">
        <v>290606</v>
      </c>
    </row>
    <row r="59" spans="1:13" x14ac:dyDescent="0.25">
      <c r="A59" t="str">
        <f t="shared" si="1"/>
        <v>SKANDIA45688</v>
      </c>
      <c r="B59" s="1" t="s">
        <v>104</v>
      </c>
      <c r="C59" s="34">
        <v>45688</v>
      </c>
      <c r="D59" s="104">
        <v>65301</v>
      </c>
      <c r="E59" s="104">
        <v>13185</v>
      </c>
      <c r="F59" s="104">
        <v>78485</v>
      </c>
      <c r="G59" s="21">
        <v>233584.21</v>
      </c>
      <c r="H59" s="21">
        <v>125368.37</v>
      </c>
      <c r="I59" s="104">
        <v>108216</v>
      </c>
      <c r="J59" s="104">
        <v>0</v>
      </c>
      <c r="K59" s="104">
        <v>0</v>
      </c>
      <c r="L59" s="104">
        <v>108216</v>
      </c>
      <c r="M59" s="104">
        <v>29730</v>
      </c>
    </row>
    <row r="60" spans="1:13" x14ac:dyDescent="0.25">
      <c r="A60" t="str">
        <f t="shared" si="1"/>
        <v>SKANDIA45716</v>
      </c>
      <c r="B60" s="1" t="s">
        <v>104</v>
      </c>
      <c r="C60" s="34">
        <v>45716</v>
      </c>
      <c r="D60" s="104">
        <v>66471</v>
      </c>
      <c r="E60" s="104">
        <v>12864</v>
      </c>
      <c r="F60" s="104">
        <v>79336</v>
      </c>
      <c r="G60" s="21">
        <v>236409.65</v>
      </c>
      <c r="H60" s="21">
        <v>126315.93</v>
      </c>
      <c r="I60" s="104">
        <v>110094</v>
      </c>
      <c r="J60" s="104">
        <v>0</v>
      </c>
      <c r="K60" s="104">
        <v>0</v>
      </c>
      <c r="L60" s="104">
        <v>110094</v>
      </c>
      <c r="M60" s="104">
        <v>30758</v>
      </c>
    </row>
    <row r="61" spans="1:13" x14ac:dyDescent="0.25">
      <c r="A61" t="str">
        <f t="shared" si="1"/>
        <v>SKANDIA45747</v>
      </c>
      <c r="B61" s="1" t="s">
        <v>104</v>
      </c>
      <c r="C61" s="34">
        <v>45747</v>
      </c>
      <c r="D61" s="104">
        <v>66209</v>
      </c>
      <c r="E61" s="104">
        <v>13109</v>
      </c>
      <c r="F61" s="104">
        <v>79317</v>
      </c>
      <c r="G61" s="21">
        <v>229993.58</v>
      </c>
      <c r="H61" s="21">
        <v>113847.35</v>
      </c>
      <c r="I61" s="104">
        <v>116146</v>
      </c>
      <c r="J61" s="104">
        <v>0</v>
      </c>
      <c r="K61" s="104">
        <v>0</v>
      </c>
      <c r="L61" s="104">
        <v>116146</v>
      </c>
      <c r="M61" s="104">
        <v>36829</v>
      </c>
    </row>
    <row r="62" spans="1:13" x14ac:dyDescent="0.25">
      <c r="A62" t="str">
        <f t="shared" si="1"/>
        <v>SURAMERICANA VIDA45688</v>
      </c>
      <c r="B62" s="1" t="s">
        <v>33</v>
      </c>
      <c r="C62" s="34">
        <v>45688</v>
      </c>
      <c r="D62" s="104">
        <v>1504429</v>
      </c>
      <c r="E62" s="104">
        <v>196804</v>
      </c>
      <c r="F62" s="104">
        <v>1701232</v>
      </c>
      <c r="G62" s="21">
        <v>2974969.64</v>
      </c>
      <c r="H62" s="21">
        <v>299267.65000000002</v>
      </c>
      <c r="I62" s="104">
        <v>2675702</v>
      </c>
      <c r="J62" s="104">
        <v>0</v>
      </c>
      <c r="K62" s="104">
        <v>7514</v>
      </c>
      <c r="L62" s="104">
        <v>2683215</v>
      </c>
      <c r="M62" s="104">
        <v>981983</v>
      </c>
    </row>
    <row r="63" spans="1:13" x14ac:dyDescent="0.25">
      <c r="A63" t="str">
        <f t="shared" si="1"/>
        <v>SURAMERICANA VIDA45716</v>
      </c>
      <c r="B63" s="1" t="s">
        <v>33</v>
      </c>
      <c r="C63" s="34">
        <v>45716</v>
      </c>
      <c r="D63" s="104">
        <v>1520639</v>
      </c>
      <c r="E63" s="104">
        <v>199167</v>
      </c>
      <c r="F63" s="104">
        <v>1719806</v>
      </c>
      <c r="G63" s="21">
        <v>3028395.46</v>
      </c>
      <c r="H63" s="21">
        <v>296927.15000000002</v>
      </c>
      <c r="I63" s="104">
        <v>2731468</v>
      </c>
      <c r="J63" s="104">
        <v>0</v>
      </c>
      <c r="K63" s="104">
        <v>7514</v>
      </c>
      <c r="L63" s="104">
        <v>2738982</v>
      </c>
      <c r="M63" s="104">
        <v>1019176</v>
      </c>
    </row>
    <row r="64" spans="1:13" x14ac:dyDescent="0.25">
      <c r="A64" t="str">
        <f t="shared" si="1"/>
        <v>SURAMERICANA VIDA45747</v>
      </c>
      <c r="B64" s="1" t="s">
        <v>33</v>
      </c>
      <c r="C64" s="34">
        <v>45747</v>
      </c>
      <c r="D64" s="104">
        <v>1535299</v>
      </c>
      <c r="E64" s="104">
        <v>201697</v>
      </c>
      <c r="F64" s="104">
        <v>1736996</v>
      </c>
      <c r="G64" s="21">
        <v>2760957.5</v>
      </c>
      <c r="H64" s="21">
        <v>294432.5</v>
      </c>
      <c r="I64" s="104">
        <v>2466525</v>
      </c>
      <c r="J64" s="104">
        <v>0</v>
      </c>
      <c r="K64" s="104">
        <v>7514</v>
      </c>
      <c r="L64" s="104">
        <v>2474038</v>
      </c>
      <c r="M64" s="104">
        <v>737042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M50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F3" sqref="F3"/>
    </sheetView>
  </sheetViews>
  <sheetFormatPr baseColWidth="10" defaultColWidth="9.140625" defaultRowHeight="15" x14ac:dyDescent="0.25"/>
  <cols>
    <col min="1" max="1" width="25.85546875" customWidth="1"/>
    <col min="2" max="8" width="17.85546875" customWidth="1"/>
    <col min="9" max="9" width="13.85546875" customWidth="1"/>
    <col min="10" max="11" width="17.85546875" customWidth="1"/>
  </cols>
  <sheetData>
    <row r="1" spans="1:13" s="3" customFormat="1" ht="20.25" x14ac:dyDescent="0.25">
      <c r="B1" s="108" t="s">
        <v>55</v>
      </c>
      <c r="C1" s="108"/>
      <c r="D1" s="108"/>
      <c r="E1" s="108"/>
      <c r="F1" s="108"/>
      <c r="G1" s="108"/>
      <c r="H1" s="108"/>
      <c r="I1" s="108"/>
      <c r="J1" s="108"/>
      <c r="K1" s="10"/>
    </row>
    <row r="2" spans="1:13" s="5" customFormat="1" ht="18" x14ac:dyDescent="0.25">
      <c r="B2" s="109" t="s">
        <v>37</v>
      </c>
      <c r="C2" s="109"/>
      <c r="D2" s="109"/>
      <c r="E2" s="109"/>
      <c r="F2" s="109"/>
      <c r="G2" s="109"/>
      <c r="H2" s="109"/>
      <c r="I2" s="109"/>
      <c r="J2" s="109"/>
      <c r="K2" s="11"/>
    </row>
    <row r="3" spans="1:13" s="7" customFormat="1" ht="15.75" x14ac:dyDescent="0.25">
      <c r="A3" s="6"/>
      <c r="B3" s="12"/>
      <c r="C3" s="13"/>
      <c r="F3" s="65">
        <v>45747</v>
      </c>
      <c r="H3" s="13"/>
      <c r="I3" s="13"/>
      <c r="J3" s="13"/>
      <c r="K3" s="13"/>
    </row>
    <row r="4" spans="1:13" s="7" customFormat="1" ht="15.75" customHeight="1" thickBot="1" x14ac:dyDescent="0.3">
      <c r="A4" s="31"/>
      <c r="B4" s="112" t="s">
        <v>35</v>
      </c>
      <c r="C4" s="112"/>
      <c r="D4" s="112"/>
      <c r="E4" s="112"/>
      <c r="F4" s="112"/>
      <c r="G4" s="112"/>
      <c r="H4" s="112"/>
      <c r="I4" s="112"/>
      <c r="J4" s="112"/>
      <c r="K4" s="31"/>
    </row>
    <row r="5" spans="1:13" s="7" customFormat="1" ht="34.5" customHeight="1" thickTop="1" x14ac:dyDescent="0.25">
      <c r="A5" s="110" t="s">
        <v>36</v>
      </c>
      <c r="B5" s="116" t="s">
        <v>38</v>
      </c>
      <c r="C5" s="116"/>
      <c r="D5" s="118"/>
      <c r="E5" s="115" t="s">
        <v>0</v>
      </c>
      <c r="F5" s="116"/>
      <c r="G5" s="116"/>
      <c r="H5" s="116"/>
      <c r="I5" s="116"/>
      <c r="J5" s="116"/>
      <c r="K5" s="117"/>
    </row>
    <row r="6" spans="1:13" s="9" customFormat="1" ht="30.75" customHeight="1" thickBot="1" x14ac:dyDescent="0.3">
      <c r="A6" s="111"/>
      <c r="B6" s="19" t="s">
        <v>42</v>
      </c>
      <c r="C6" s="17" t="s">
        <v>43</v>
      </c>
      <c r="D6" s="18" t="s">
        <v>39</v>
      </c>
      <c r="E6" s="73" t="s">
        <v>100</v>
      </c>
      <c r="F6" s="73" t="s">
        <v>101</v>
      </c>
      <c r="G6" s="19" t="s">
        <v>102</v>
      </c>
      <c r="H6" s="19" t="s">
        <v>109</v>
      </c>
      <c r="I6" s="17" t="s">
        <v>103</v>
      </c>
      <c r="J6" s="17" t="s">
        <v>40</v>
      </c>
      <c r="K6" s="20" t="s">
        <v>41</v>
      </c>
    </row>
    <row r="7" spans="1:13" ht="24.75" customHeight="1" x14ac:dyDescent="0.25">
      <c r="A7" s="14" t="s">
        <v>21</v>
      </c>
      <c r="B7" s="49">
        <f>+IFERROR(VLOOKUP($A7&amp;$F$3,BasePA_VID!$A$1:$J$316,4,0),"N.A.")</f>
        <v>2059234</v>
      </c>
      <c r="C7" s="87">
        <f>+IFERROR(VLOOKUP($A7&amp;$F$3,BasePA_VID!$A$1:$J$316,5,0),"N.A.")</f>
        <v>224927</v>
      </c>
      <c r="D7" s="88">
        <f>+IFERROR(VLOOKUP($A7&amp;$F$3,BasePA_VID!$A$1:$J$316,6,0),"N.A.")</f>
        <v>2284161</v>
      </c>
      <c r="E7" s="89">
        <f>+IFERROR(VLOOKUP($A7&amp;$F$3,BasePA_VID!$A$1:$J$316,7,0),"N.A.")</f>
        <v>2104043.2200000002</v>
      </c>
      <c r="F7" s="89">
        <f>+IFERROR(VLOOKUP($A7&amp;$F$3,BasePA_VID!$A$1:$J$316,8,0),"N.A.")</f>
        <v>26624.720000000001</v>
      </c>
      <c r="G7" s="89">
        <f>+IFERROR(VLOOKUP($A7&amp;$F$3,BasePA_VID!$A$1:$J$316,9,0),"N.A.")</f>
        <v>2077419</v>
      </c>
      <c r="H7" s="89">
        <f>+IFERROR(VLOOKUP($A7&amp;$F$3,BasePA_VID!$A$1:$M$316,10,0),"N.A.")</f>
        <v>295000</v>
      </c>
      <c r="I7" s="90">
        <f>+IFERROR(VLOOKUP($A7&amp;$F$3,BasePA_VID!$A$1:$M$316,11,0),"N.A.")</f>
        <v>0</v>
      </c>
      <c r="J7" s="90">
        <f>+IFERROR(VLOOKUP($A7&amp;$F$3,BasePA_VID!$A$1:$M$316,12,0),"N.A.")</f>
        <v>2372419</v>
      </c>
      <c r="K7" s="91">
        <f>+IFERROR(VLOOKUP($A7&amp;$F$3,BasePA_VID!$A$1:$M$316,13,0),"N.A.")</f>
        <v>88258</v>
      </c>
      <c r="L7" s="79"/>
      <c r="M7" s="79"/>
    </row>
    <row r="8" spans="1:13" ht="24.75" customHeight="1" x14ac:dyDescent="0.25">
      <c r="A8" s="14" t="s">
        <v>95</v>
      </c>
      <c r="B8" s="92">
        <f>+IFERROR(VLOOKUP($A8&amp;$F$3,BasePA_VID!$A$1:$J$316,4,0),"N.A.")</f>
        <v>182790</v>
      </c>
      <c r="C8" s="87">
        <f>+IFERROR(VLOOKUP($A8&amp;$F$3,BasePA_VID!$A$1:$J$316,5,0),"N.A.")</f>
        <v>6749</v>
      </c>
      <c r="D8" s="93">
        <f>+IFERROR(VLOOKUP($A8&amp;$F$3,BasePA_VID!$A$1:$J$316,6,0),"N.A.")</f>
        <v>189539</v>
      </c>
      <c r="E8" s="89">
        <f>+IFERROR(VLOOKUP($A8&amp;$F$3,BasePA_VID!$A$1:$J$316,7,0),"N.A.")</f>
        <v>300850.96999999997</v>
      </c>
      <c r="F8" s="89">
        <f>+IFERROR(VLOOKUP($A8&amp;$F$3,BasePA_VID!$A$1:$J$316,8,0),"N.A.")</f>
        <v>13841.96</v>
      </c>
      <c r="G8" s="89">
        <f>+IFERROR(VLOOKUP($A8&amp;$F$3,BasePA_VID!$A$1:$J$316,9,0),"N.A.")</f>
        <v>287009</v>
      </c>
      <c r="H8" s="89">
        <f>+IFERROR(VLOOKUP($A8&amp;$F$3,BasePA_VID!$A$1:$M$316,10,0),"N.A.")</f>
        <v>0</v>
      </c>
      <c r="I8" s="90">
        <f>+IFERROR(VLOOKUP($A8&amp;$F$3,BasePA_VID!$A$1:$M$316,11,0),"N.A.")</f>
        <v>0</v>
      </c>
      <c r="J8" s="90">
        <f>+IFERROR(VLOOKUP($A8&amp;$F$3,BasePA_VID!$A$1:$M$316,12,0),"N.A.")</f>
        <v>287009</v>
      </c>
      <c r="K8" s="91">
        <f>+IFERROR(VLOOKUP($A8&amp;$F$3,BasePA_VID!$A$1:$M$316,13,0),"N.A.")</f>
        <v>97470</v>
      </c>
      <c r="L8" s="79"/>
      <c r="M8" s="79"/>
    </row>
    <row r="9" spans="1:13" ht="24.75" customHeight="1" x14ac:dyDescent="0.25">
      <c r="A9" s="14" t="s">
        <v>116</v>
      </c>
      <c r="B9" s="92">
        <f>+IFERROR(VLOOKUP($A9&amp;$F$3,BasePA_VID!$A$1:$J$316,4,0),"N.A.")</f>
        <v>28787</v>
      </c>
      <c r="C9" s="87">
        <f>+IFERROR(VLOOKUP($A9&amp;$F$3,BasePA_VID!$A$1:$J$316,5,0),"N.A.")</f>
        <v>645</v>
      </c>
      <c r="D9" s="93">
        <f>+IFERROR(VLOOKUP($A9&amp;$F$3,BasePA_VID!$A$1:$J$316,6,0),"N.A.")</f>
        <v>29432</v>
      </c>
      <c r="E9" s="89">
        <f>+IFERROR(VLOOKUP($A9&amp;$F$3,BasePA_VID!$A$1:$J$316,7,0),"N.A.")</f>
        <v>63125.63</v>
      </c>
      <c r="F9" s="89">
        <f>+IFERROR(VLOOKUP($A9&amp;$F$3,BasePA_VID!$A$1:$J$316,8,0),"N.A.")</f>
        <v>963.3</v>
      </c>
      <c r="G9" s="89">
        <f>+IFERROR(VLOOKUP($A9&amp;$F$3,BasePA_VID!$A$1:$J$316,9,0),"N.A.")</f>
        <v>62162</v>
      </c>
      <c r="H9" s="89">
        <f>+IFERROR(VLOOKUP($A9&amp;$F$3,BasePA_VID!$A$1:$M$316,10,0),"N.A.")</f>
        <v>0</v>
      </c>
      <c r="I9" s="90">
        <f>+IFERROR(VLOOKUP($A9&amp;$F$3,BasePA_VID!$A$1:$M$316,11,0),"N.A.")</f>
        <v>0</v>
      </c>
      <c r="J9" s="90">
        <f>+IFERROR(VLOOKUP($A9&amp;$F$3,BasePA_VID!$A$1:$M$316,12,0),"N.A.")</f>
        <v>62162</v>
      </c>
      <c r="K9" s="91">
        <f>+IFERROR(VLOOKUP($A9&amp;$F$3,BasePA_VID!$A$1:$M$316,13,0),"N.A.")</f>
        <v>32730</v>
      </c>
      <c r="L9" s="79"/>
      <c r="M9" s="79"/>
    </row>
    <row r="10" spans="1:13" ht="24.75" customHeight="1" x14ac:dyDescent="0.25">
      <c r="A10" s="14" t="s">
        <v>113</v>
      </c>
      <c r="B10" s="92">
        <f>+IFERROR(VLOOKUP($A10&amp;$F$3,BasePA_VID!$A$1:$J$316,4,0),"N.A.")</f>
        <v>912347</v>
      </c>
      <c r="C10" s="87">
        <f>+IFERROR(VLOOKUP($A10&amp;$F$3,BasePA_VID!$A$1:$J$316,5,0),"N.A.")</f>
        <v>21274</v>
      </c>
      <c r="D10" s="93">
        <f>+IFERROR(VLOOKUP($A10&amp;$F$3,BasePA_VID!$A$1:$J$316,6,0),"N.A.")</f>
        <v>933621</v>
      </c>
      <c r="E10" s="89">
        <f>+IFERROR(VLOOKUP($A10&amp;$F$3,BasePA_VID!$A$1:$J$316,7,0),"N.A.")</f>
        <v>1161149.4399999999</v>
      </c>
      <c r="F10" s="89">
        <f>+IFERROR(VLOOKUP($A10&amp;$F$3,BasePA_VID!$A$1:$J$316,8,0),"N.A.")</f>
        <v>0</v>
      </c>
      <c r="G10" s="89">
        <f>+IFERROR(VLOOKUP($A10&amp;$F$3,BasePA_VID!$A$1:$J$316,9,0),"N.A.")</f>
        <v>1161149</v>
      </c>
      <c r="H10" s="89">
        <f>+IFERROR(VLOOKUP($A10&amp;$F$3,BasePA_VID!$A$1:$M$316,10,0),"N.A.")</f>
        <v>0</v>
      </c>
      <c r="I10" s="90">
        <f>+IFERROR(VLOOKUP($A10&amp;$F$3,BasePA_VID!$A$1:$M$316,11,0),"N.A.")</f>
        <v>0</v>
      </c>
      <c r="J10" s="90">
        <f>+IFERROR(VLOOKUP($A10&amp;$F$3,BasePA_VID!$A$1:$M$316,12,0),"N.A.")</f>
        <v>1161149</v>
      </c>
      <c r="K10" s="91">
        <f>+IFERROR(VLOOKUP($A10&amp;$F$3,BasePA_VID!$A$1:$M$316,13,0),"N.A.")</f>
        <v>227528</v>
      </c>
      <c r="L10" s="79"/>
      <c r="M10" s="79"/>
    </row>
    <row r="11" spans="1:13" ht="24.75" customHeight="1" x14ac:dyDescent="0.25">
      <c r="A11" s="14" t="s">
        <v>22</v>
      </c>
      <c r="B11" s="92">
        <f>+IFERROR(VLOOKUP($A11&amp;$F$3,BasePA_VID!$A$1:$J$316,4,0),"N.A.")</f>
        <v>3240</v>
      </c>
      <c r="C11" s="87">
        <f>+IFERROR(VLOOKUP($A11&amp;$F$3,BasePA_VID!$A$1:$J$316,5,0),"N.A.")</f>
        <v>510</v>
      </c>
      <c r="D11" s="93">
        <f>+IFERROR(VLOOKUP($A11&amp;$F$3,BasePA_VID!$A$1:$J$316,6,0),"N.A.")</f>
        <v>3750</v>
      </c>
      <c r="E11" s="89">
        <f>+IFERROR(VLOOKUP($A11&amp;$F$3,BasePA_VID!$A$1:$J$316,7,0),"N.A.")</f>
        <v>33811.39</v>
      </c>
      <c r="F11" s="89">
        <f>+IFERROR(VLOOKUP($A11&amp;$F$3,BasePA_VID!$A$1:$J$316,8,0),"N.A.")</f>
        <v>5520.01</v>
      </c>
      <c r="G11" s="89">
        <f>+IFERROR(VLOOKUP($A11&amp;$F$3,BasePA_VID!$A$1:$J$316,9,0),"N.A.")</f>
        <v>28291</v>
      </c>
      <c r="H11" s="89">
        <f>+IFERROR(VLOOKUP($A11&amp;$F$3,BasePA_VID!$A$1:$M$316,10,0),"N.A.")</f>
        <v>0</v>
      </c>
      <c r="I11" s="90">
        <f>+IFERROR(VLOOKUP($A11&amp;$F$3,BasePA_VID!$A$1:$M$316,11,0),"N.A.")</f>
        <v>0</v>
      </c>
      <c r="J11" s="90">
        <f>+IFERROR(VLOOKUP($A11&amp;$F$3,BasePA_VID!$A$1:$M$316,12,0),"N.A.")</f>
        <v>28291</v>
      </c>
      <c r="K11" s="91">
        <f>+IFERROR(VLOOKUP($A11&amp;$F$3,BasePA_VID!$A$1:$M$316,13,0),"N.A.")</f>
        <v>24541</v>
      </c>
      <c r="L11" s="79"/>
      <c r="M11" s="79"/>
    </row>
    <row r="12" spans="1:13" ht="24.75" customHeight="1" x14ac:dyDescent="0.25">
      <c r="A12" s="14" t="s">
        <v>23</v>
      </c>
      <c r="B12" s="92">
        <f>+IFERROR(VLOOKUP($A12&amp;$F$3,BasePA_VID!$A$1:$J$316,4,0),"N.A.")</f>
        <v>279213</v>
      </c>
      <c r="C12" s="87">
        <f>+IFERROR(VLOOKUP($A12&amp;$F$3,BasePA_VID!$A$1:$J$316,5,0),"N.A.")</f>
        <v>31307</v>
      </c>
      <c r="D12" s="93">
        <f>+IFERROR(VLOOKUP($A12&amp;$F$3,BasePA_VID!$A$1:$J$316,6,0),"N.A.")</f>
        <v>310521</v>
      </c>
      <c r="E12" s="89">
        <f>+IFERROR(VLOOKUP($A12&amp;$F$3,BasePA_VID!$A$1:$J$316,7,0),"N.A.")</f>
        <v>838137.57</v>
      </c>
      <c r="F12" s="89">
        <f>+IFERROR(VLOOKUP($A12&amp;$F$3,BasePA_VID!$A$1:$J$316,8,0),"N.A.")</f>
        <v>106597.74</v>
      </c>
      <c r="G12" s="89">
        <f>+IFERROR(VLOOKUP($A12&amp;$F$3,BasePA_VID!$A$1:$J$316,9,0),"N.A.")</f>
        <v>731540</v>
      </c>
      <c r="H12" s="89">
        <f>+IFERROR(VLOOKUP($A12&amp;$F$3,BasePA_VID!$A$1:$M$316,10,0),"N.A.")</f>
        <v>0</v>
      </c>
      <c r="I12" s="90">
        <f>+IFERROR(VLOOKUP($A12&amp;$F$3,BasePA_VID!$A$1:$M$316,11,0),"N.A.")</f>
        <v>46578</v>
      </c>
      <c r="J12" s="90">
        <f>+IFERROR(VLOOKUP($A12&amp;$F$3,BasePA_VID!$A$1:$M$316,12,0),"N.A.")</f>
        <v>778118</v>
      </c>
      <c r="K12" s="91">
        <f>+IFERROR(VLOOKUP($A12&amp;$F$3,BasePA_VID!$A$1:$M$316,13,0),"N.A.")</f>
        <v>467597</v>
      </c>
      <c r="L12" s="79"/>
      <c r="M12" s="79"/>
    </row>
    <row r="13" spans="1:13" ht="24.75" customHeight="1" x14ac:dyDescent="0.25">
      <c r="A13" s="14" t="s">
        <v>24</v>
      </c>
      <c r="B13" s="92">
        <f>+IFERROR(VLOOKUP($A13&amp;$F$3,BasePA_VID!$A$1:$J$316,4,0),"N.A.")</f>
        <v>149326</v>
      </c>
      <c r="C13" s="87">
        <f>+IFERROR(VLOOKUP($A13&amp;$F$3,BasePA_VID!$A$1:$J$316,5,0),"N.A.")</f>
        <v>15545</v>
      </c>
      <c r="D13" s="93">
        <f>+IFERROR(VLOOKUP($A13&amp;$F$3,BasePA_VID!$A$1:$J$316,6,0),"N.A.")</f>
        <v>164871</v>
      </c>
      <c r="E13" s="89">
        <f>+IFERROR(VLOOKUP($A13&amp;$F$3,BasePA_VID!$A$1:$J$316,7,0),"N.A.")</f>
        <v>682474.42</v>
      </c>
      <c r="F13" s="89">
        <f>+IFERROR(VLOOKUP($A13&amp;$F$3,BasePA_VID!$A$1:$J$316,8,0),"N.A.")</f>
        <v>10515.37</v>
      </c>
      <c r="G13" s="89">
        <f>+IFERROR(VLOOKUP($A13&amp;$F$3,BasePA_VID!$A$1:$J$316,9,0),"N.A.")</f>
        <v>671959</v>
      </c>
      <c r="H13" s="89">
        <f>+IFERROR(VLOOKUP($A13&amp;$F$3,BasePA_VID!$A$1:$M$316,10,0),"N.A.")</f>
        <v>0</v>
      </c>
      <c r="I13" s="90">
        <f>+IFERROR(VLOOKUP($A13&amp;$F$3,BasePA_VID!$A$1:$M$316,11,0),"N.A.")</f>
        <v>0</v>
      </c>
      <c r="J13" s="90">
        <f>+IFERROR(VLOOKUP($A13&amp;$F$3,BasePA_VID!$A$1:$M$316,12,0),"N.A.")</f>
        <v>671959</v>
      </c>
      <c r="K13" s="91">
        <f>+IFERROR(VLOOKUP($A13&amp;$F$3,BasePA_VID!$A$1:$M$316,13,0),"N.A.")</f>
        <v>507088</v>
      </c>
      <c r="L13" s="79"/>
      <c r="M13" s="79"/>
    </row>
    <row r="14" spans="1:13" ht="24.75" customHeight="1" x14ac:dyDescent="0.25">
      <c r="A14" s="14" t="s">
        <v>99</v>
      </c>
      <c r="B14" s="92">
        <f>+IFERROR(VLOOKUP($A14&amp;$F$3,BasePA_VID!$A$1:$J$316,4,0),"N.A.")</f>
        <v>9438</v>
      </c>
      <c r="C14" s="87">
        <f>+IFERROR(VLOOKUP($A14&amp;$F$3,BasePA_VID!$A$1:$J$316,5,0),"N.A.")</f>
        <v>1954</v>
      </c>
      <c r="D14" s="93">
        <f>+IFERROR(VLOOKUP($A14&amp;$F$3,BasePA_VID!$A$1:$J$316,6,0),"N.A.")</f>
        <v>11392</v>
      </c>
      <c r="E14" s="89">
        <f>+IFERROR(VLOOKUP($A14&amp;$F$3,BasePA_VID!$A$1:$J$316,7,0),"N.A.")</f>
        <v>59156.1</v>
      </c>
      <c r="F14" s="89">
        <f>+IFERROR(VLOOKUP($A14&amp;$F$3,BasePA_VID!$A$1:$J$316,8,0),"N.A.")</f>
        <v>36118.14</v>
      </c>
      <c r="G14" s="89">
        <f>+IFERROR(VLOOKUP($A14&amp;$F$3,BasePA_VID!$A$1:$J$316,9,0),"N.A.")</f>
        <v>23038</v>
      </c>
      <c r="H14" s="89">
        <f>+IFERROR(VLOOKUP($A14&amp;$F$3,BasePA_VID!$A$1:$M$316,10,0),"N.A.")</f>
        <v>0</v>
      </c>
      <c r="I14" s="90">
        <f>+IFERROR(VLOOKUP($A14&amp;$F$3,BasePA_VID!$A$1:$M$316,11,0),"N.A.")</f>
        <v>1709</v>
      </c>
      <c r="J14" s="90">
        <f>+IFERROR(VLOOKUP($A14&amp;$F$3,BasePA_VID!$A$1:$M$316,12,0),"N.A.")</f>
        <v>24747</v>
      </c>
      <c r="K14" s="91">
        <f>+IFERROR(VLOOKUP($A14&amp;$F$3,BasePA_VID!$A$1:$M$316,13,0),"N.A.")</f>
        <v>13355</v>
      </c>
      <c r="L14" s="79"/>
      <c r="M14" s="79"/>
    </row>
    <row r="15" spans="1:13" ht="24.75" customHeight="1" x14ac:dyDescent="0.25">
      <c r="A15" s="14" t="s">
        <v>25</v>
      </c>
      <c r="B15" s="92">
        <f>+IFERROR(VLOOKUP($A15&amp;$F$3,BasePA_VID!$A$1:$J$316,4,0),"N.A.")</f>
        <v>752476</v>
      </c>
      <c r="C15" s="87">
        <f>+IFERROR(VLOOKUP($A15&amp;$F$3,BasePA_VID!$A$1:$J$316,5,0),"N.A.")</f>
        <v>125222</v>
      </c>
      <c r="D15" s="93">
        <f>+IFERROR(VLOOKUP($A15&amp;$F$3,BasePA_VID!$A$1:$J$316,6,0),"N.A.")</f>
        <v>877698</v>
      </c>
      <c r="E15" s="89">
        <f>+IFERROR(VLOOKUP($A15&amp;$F$3,BasePA_VID!$A$1:$J$316,7,0),"N.A.")</f>
        <v>2864911.94</v>
      </c>
      <c r="F15" s="89">
        <f>+IFERROR(VLOOKUP($A15&amp;$F$3,BasePA_VID!$A$1:$J$316,8,0),"N.A.")</f>
        <v>1657513.71</v>
      </c>
      <c r="G15" s="89">
        <f>+IFERROR(VLOOKUP($A15&amp;$F$3,BasePA_VID!$A$1:$J$316,9,0),"N.A.")</f>
        <v>1207398</v>
      </c>
      <c r="H15" s="89">
        <f>+IFERROR(VLOOKUP($A15&amp;$F$3,BasePA_VID!$A$1:$M$316,10,0),"N.A.")</f>
        <v>0</v>
      </c>
      <c r="I15" s="90">
        <f>+IFERROR(VLOOKUP($A15&amp;$F$3,BasePA_VID!$A$1:$M$316,11,0),"N.A.")</f>
        <v>0</v>
      </c>
      <c r="J15" s="90">
        <f>+IFERROR(VLOOKUP($A15&amp;$F$3,BasePA_VID!$A$1:$M$316,12,0),"N.A.")</f>
        <v>1207398</v>
      </c>
      <c r="K15" s="91">
        <f>+IFERROR(VLOOKUP($A15&amp;$F$3,BasePA_VID!$A$1:$M$316,13,0),"N.A.")</f>
        <v>329700</v>
      </c>
      <c r="L15" s="79"/>
      <c r="M15" s="79"/>
    </row>
    <row r="16" spans="1:13" ht="24.75" customHeight="1" x14ac:dyDescent="0.25">
      <c r="A16" s="14" t="s">
        <v>110</v>
      </c>
      <c r="B16" s="92">
        <f>+IFERROR(VLOOKUP($A16&amp;$F$3,BasePA_VID!$A$1:$J$316,4,0),"N.A.")</f>
        <v>152711</v>
      </c>
      <c r="C16" s="87">
        <f>+IFERROR(VLOOKUP($A16&amp;$F$3,BasePA_VID!$A$1:$J$316,5,0),"N.A.")</f>
        <v>17559</v>
      </c>
      <c r="D16" s="93">
        <f>+IFERROR(VLOOKUP($A16&amp;$F$3,BasePA_VID!$A$1:$J$316,6,0),"N.A.")</f>
        <v>170270</v>
      </c>
      <c r="E16" s="89">
        <f>+IFERROR(VLOOKUP($A16&amp;$F$3,BasePA_VID!$A$1:$J$316,7,0),"N.A.")</f>
        <v>267725.76</v>
      </c>
      <c r="F16" s="89">
        <f>+IFERROR(VLOOKUP($A16&amp;$F$3,BasePA_VID!$A$1:$J$316,8,0),"N.A.")</f>
        <v>23406.74</v>
      </c>
      <c r="G16" s="89">
        <f>+IFERROR(VLOOKUP($A16&amp;$F$3,BasePA_VID!$A$1:$J$316,9,0),"N.A.")</f>
        <v>244319</v>
      </c>
      <c r="H16" s="89">
        <f>+IFERROR(VLOOKUP($A16&amp;$F$3,BasePA_VID!$A$1:$M$316,10,0),"N.A.")</f>
        <v>0</v>
      </c>
      <c r="I16" s="90">
        <f>+IFERROR(VLOOKUP($A16&amp;$F$3,BasePA_VID!$A$1:$M$316,11,0),"N.A.")</f>
        <v>0</v>
      </c>
      <c r="J16" s="90">
        <f>+IFERROR(VLOOKUP($A16&amp;$F$3,BasePA_VID!$A$1:$M$316,12,0),"N.A.")</f>
        <v>244319</v>
      </c>
      <c r="K16" s="91">
        <f>+IFERROR(VLOOKUP($A16&amp;$F$3,BasePA_VID!$A$1:$M$316,13,0),"N.A.")</f>
        <v>74049</v>
      </c>
      <c r="L16" s="79"/>
      <c r="M16" s="79"/>
    </row>
    <row r="17" spans="1:13" ht="24.75" customHeight="1" x14ac:dyDescent="0.25">
      <c r="A17" s="14" t="s">
        <v>111</v>
      </c>
      <c r="B17" s="92">
        <f>+IFERROR(VLOOKUP($A17&amp;$F$3,BasePA_VID!$A$1:$J$316,4,0),"N.A.")</f>
        <v>25466</v>
      </c>
      <c r="C17" s="87">
        <f>+IFERROR(VLOOKUP($A17&amp;$F$3,BasePA_VID!$A$1:$J$316,5,0),"N.A.")</f>
        <v>5433</v>
      </c>
      <c r="D17" s="93">
        <f>+IFERROR(VLOOKUP($A17&amp;$F$3,BasePA_VID!$A$1:$J$316,6,0),"N.A.")</f>
        <v>30898</v>
      </c>
      <c r="E17" s="89">
        <f>+IFERROR(VLOOKUP($A17&amp;$F$3,BasePA_VID!$A$1:$J$316,7,0),"N.A.")</f>
        <v>156634.81</v>
      </c>
      <c r="F17" s="89">
        <f>+IFERROR(VLOOKUP($A17&amp;$F$3,BasePA_VID!$A$1:$J$316,8,0),"N.A.")</f>
        <v>34142.400000000001</v>
      </c>
      <c r="G17" s="89">
        <f>+IFERROR(VLOOKUP($A17&amp;$F$3,BasePA_VID!$A$1:$J$316,9,0),"N.A.")</f>
        <v>122492</v>
      </c>
      <c r="H17" s="89">
        <f>+IFERROR(VLOOKUP($A17&amp;$F$3,BasePA_VID!$A$1:$M$316,10,0),"N.A.")</f>
        <v>0</v>
      </c>
      <c r="I17" s="90">
        <f>+IFERROR(VLOOKUP($A17&amp;$F$3,BasePA_VID!$A$1:$M$316,11,0),"N.A.")</f>
        <v>2443</v>
      </c>
      <c r="J17" s="90">
        <f>+IFERROR(VLOOKUP($A17&amp;$F$3,BasePA_VID!$A$1:$M$316,12,0),"N.A.")</f>
        <v>124936</v>
      </c>
      <c r="K17" s="91">
        <f>+IFERROR(VLOOKUP($A17&amp;$F$3,BasePA_VID!$A$1:$M$316,13,0),"N.A.")</f>
        <v>94037</v>
      </c>
      <c r="L17" s="79"/>
      <c r="M17" s="79"/>
    </row>
    <row r="18" spans="1:13" ht="24.75" customHeight="1" x14ac:dyDescent="0.25">
      <c r="A18" s="14" t="s">
        <v>112</v>
      </c>
      <c r="B18" s="92">
        <f>+IFERROR(VLOOKUP($A18&amp;$F$3,BasePA_VID!$A$1:$J$316,4,0),"N.A.")</f>
        <v>17102</v>
      </c>
      <c r="C18" s="87">
        <f>+IFERROR(VLOOKUP($A18&amp;$F$3,BasePA_VID!$A$1:$J$316,5,0),"N.A.")</f>
        <v>2784</v>
      </c>
      <c r="D18" s="93">
        <f>+IFERROR(VLOOKUP($A18&amp;$F$3,BasePA_VID!$A$1:$J$316,6,0),"N.A.")</f>
        <v>19886</v>
      </c>
      <c r="E18" s="89">
        <f>+IFERROR(VLOOKUP($A18&amp;$F$3,BasePA_VID!$A$1:$J$316,7,0),"N.A.")</f>
        <v>60183.59</v>
      </c>
      <c r="F18" s="89">
        <f>+IFERROR(VLOOKUP($A18&amp;$F$3,BasePA_VID!$A$1:$J$316,8,0),"N.A.")</f>
        <v>34381.68</v>
      </c>
      <c r="G18" s="89">
        <f>+IFERROR(VLOOKUP($A18&amp;$F$3,BasePA_VID!$A$1:$J$316,9,0),"N.A.")</f>
        <v>25802</v>
      </c>
      <c r="H18" s="89">
        <f>+IFERROR(VLOOKUP($A18&amp;$F$3,BasePA_VID!$A$1:$M$316,10,0),"N.A.")</f>
        <v>0</v>
      </c>
      <c r="I18" s="90">
        <f>+IFERROR(VLOOKUP($A18&amp;$F$3,BasePA_VID!$A$1:$M$316,11,0),"N.A.")</f>
        <v>0</v>
      </c>
      <c r="J18" s="90">
        <f>+IFERROR(VLOOKUP($A18&amp;$F$3,BasePA_VID!$A$1:$M$316,12,0),"N.A.")</f>
        <v>25802</v>
      </c>
      <c r="K18" s="91">
        <f>+IFERROR(VLOOKUP($A18&amp;$F$3,BasePA_VID!$A$1:$M$316,13,0),"N.A.")</f>
        <v>5916</v>
      </c>
      <c r="L18" s="79"/>
      <c r="M18" s="79"/>
    </row>
    <row r="19" spans="1:13" ht="24.75" customHeight="1" x14ac:dyDescent="0.25">
      <c r="A19" s="14" t="s">
        <v>26</v>
      </c>
      <c r="B19" s="92">
        <f>+IFERROR(VLOOKUP($A19&amp;$F$3,BasePA_VID!$A$1:$J$316,4,0),"N.A.")</f>
        <v>45879</v>
      </c>
      <c r="C19" s="87">
        <f>+IFERROR(VLOOKUP($A19&amp;$F$3,BasePA_VID!$A$1:$J$316,5,0),"N.A.")</f>
        <v>5709</v>
      </c>
      <c r="D19" s="93">
        <f>+IFERROR(VLOOKUP($A19&amp;$F$3,BasePA_VID!$A$1:$J$316,6,0),"N.A.")</f>
        <v>51588</v>
      </c>
      <c r="E19" s="89">
        <f>+IFERROR(VLOOKUP($A19&amp;$F$3,BasePA_VID!$A$1:$J$316,7,0),"N.A.")</f>
        <v>71497.759999999995</v>
      </c>
      <c r="F19" s="89">
        <f>+IFERROR(VLOOKUP($A19&amp;$F$3,BasePA_VID!$A$1:$J$316,8,0),"N.A.")</f>
        <v>9432.86</v>
      </c>
      <c r="G19" s="89">
        <f>+IFERROR(VLOOKUP($A19&amp;$F$3,BasePA_VID!$A$1:$J$316,9,0),"N.A.")</f>
        <v>62065</v>
      </c>
      <c r="H19" s="89">
        <f>+IFERROR(VLOOKUP($A19&amp;$F$3,BasePA_VID!$A$1:$M$316,10,0),"N.A.")</f>
        <v>0</v>
      </c>
      <c r="I19" s="90">
        <f>+IFERROR(VLOOKUP($A19&amp;$F$3,BasePA_VID!$A$1:$M$316,11,0),"N.A.")</f>
        <v>0</v>
      </c>
      <c r="J19" s="90">
        <f>+IFERROR(VLOOKUP($A19&amp;$F$3,BasePA_VID!$A$1:$M$316,12,0),"N.A.")</f>
        <v>62065</v>
      </c>
      <c r="K19" s="91">
        <f>+IFERROR(VLOOKUP($A19&amp;$F$3,BasePA_VID!$A$1:$M$316,13,0),"N.A.")</f>
        <v>10477</v>
      </c>
      <c r="L19" s="79"/>
      <c r="M19" s="79"/>
    </row>
    <row r="20" spans="1:13" ht="24.75" customHeight="1" x14ac:dyDescent="0.25">
      <c r="A20" s="14" t="s">
        <v>27</v>
      </c>
      <c r="B20" s="92">
        <f>+IFERROR(VLOOKUP($A20&amp;$F$3,BasePA_VID!$A$1:$J$316,4,0),"N.A.")</f>
        <v>27145</v>
      </c>
      <c r="C20" s="87">
        <f>+IFERROR(VLOOKUP($A20&amp;$F$3,BasePA_VID!$A$1:$J$316,5,0),"N.A.")</f>
        <v>4990</v>
      </c>
      <c r="D20" s="93">
        <f>+IFERROR(VLOOKUP($A20&amp;$F$3,BasePA_VID!$A$1:$J$316,6,0),"N.A.")</f>
        <v>32135</v>
      </c>
      <c r="E20" s="89">
        <f>+IFERROR(VLOOKUP($A20&amp;$F$3,BasePA_VID!$A$1:$J$316,7,0),"N.A.")</f>
        <v>55158.41</v>
      </c>
      <c r="F20" s="89">
        <f>+IFERROR(VLOOKUP($A20&amp;$F$3,BasePA_VID!$A$1:$J$316,8,0),"N.A.")</f>
        <v>4734.51</v>
      </c>
      <c r="G20" s="89">
        <f>+IFERROR(VLOOKUP($A20&amp;$F$3,BasePA_VID!$A$1:$J$316,9,0),"N.A.")</f>
        <v>50424</v>
      </c>
      <c r="H20" s="89">
        <f>+IFERROR(VLOOKUP($A20&amp;$F$3,BasePA_VID!$A$1:$M$316,10,0),"N.A.")</f>
        <v>0</v>
      </c>
      <c r="I20" s="90">
        <f>+IFERROR(VLOOKUP($A20&amp;$F$3,BasePA_VID!$A$1:$M$316,11,0),"N.A.")</f>
        <v>196</v>
      </c>
      <c r="J20" s="90">
        <f>+IFERROR(VLOOKUP($A20&amp;$F$3,BasePA_VID!$A$1:$M$316,12,0),"N.A.")</f>
        <v>50620</v>
      </c>
      <c r="K20" s="91">
        <f>+IFERROR(VLOOKUP($A20&amp;$F$3,BasePA_VID!$A$1:$M$316,13,0),"N.A.")</f>
        <v>18485</v>
      </c>
      <c r="L20" s="79"/>
      <c r="M20" s="79"/>
    </row>
    <row r="21" spans="1:13" ht="24.75" customHeight="1" x14ac:dyDescent="0.25">
      <c r="A21" s="14" t="s">
        <v>28</v>
      </c>
      <c r="B21" s="92">
        <f>+IFERROR(VLOOKUP($A21&amp;$F$3,BasePA_VID!$A$1:$J$316,4,0),"N.A.")</f>
        <v>235646</v>
      </c>
      <c r="C21" s="87">
        <f>+IFERROR(VLOOKUP($A21&amp;$F$3,BasePA_VID!$A$1:$J$316,5,0),"N.A.")</f>
        <v>86805</v>
      </c>
      <c r="D21" s="93">
        <f>+IFERROR(VLOOKUP($A21&amp;$F$3,BasePA_VID!$A$1:$J$316,6,0),"N.A.")</f>
        <v>322451</v>
      </c>
      <c r="E21" s="89">
        <f>+IFERROR(VLOOKUP($A21&amp;$F$3,BasePA_VID!$A$1:$J$316,7,0),"N.A.")</f>
        <v>338901.21</v>
      </c>
      <c r="F21" s="89">
        <f>+IFERROR(VLOOKUP($A21&amp;$F$3,BasePA_VID!$A$1:$J$316,8,0),"N.A.")</f>
        <v>13984.93</v>
      </c>
      <c r="G21" s="89">
        <f>+IFERROR(VLOOKUP($A21&amp;$F$3,BasePA_VID!$A$1:$J$316,9,0),"N.A.")</f>
        <v>324916</v>
      </c>
      <c r="H21" s="89">
        <f>+IFERROR(VLOOKUP($A21&amp;$F$3,BasePA_VID!$A$1:$M$316,10,0),"N.A.")</f>
        <v>0</v>
      </c>
      <c r="I21" s="90">
        <f>+IFERROR(VLOOKUP($A21&amp;$F$3,BasePA_VID!$A$1:$M$316,11,0),"N.A.")</f>
        <v>11908</v>
      </c>
      <c r="J21" s="90">
        <f>+IFERROR(VLOOKUP($A21&amp;$F$3,BasePA_VID!$A$1:$M$316,12,0),"N.A.")</f>
        <v>336824</v>
      </c>
      <c r="K21" s="91">
        <f>+IFERROR(VLOOKUP($A21&amp;$F$3,BasePA_VID!$A$1:$M$316,13,0),"N.A.")</f>
        <v>14373</v>
      </c>
      <c r="L21" s="79"/>
      <c r="M21" s="79"/>
    </row>
    <row r="22" spans="1:13" ht="24.75" customHeight="1" x14ac:dyDescent="0.25">
      <c r="A22" s="14" t="s">
        <v>29</v>
      </c>
      <c r="B22" s="92">
        <f>+IFERROR(VLOOKUP($A22&amp;$F$3,BasePA_VID!$A$1:$J$316,4,0),"N.A.")</f>
        <v>238472</v>
      </c>
      <c r="C22" s="87">
        <f>+IFERROR(VLOOKUP($A22&amp;$F$3,BasePA_VID!$A$1:$J$316,5,0),"N.A.")</f>
        <v>26543</v>
      </c>
      <c r="D22" s="93">
        <f>+IFERROR(VLOOKUP($A22&amp;$F$3,BasePA_VID!$A$1:$J$316,6,0),"N.A.")</f>
        <v>265015</v>
      </c>
      <c r="E22" s="89">
        <f>+IFERROR(VLOOKUP($A22&amp;$F$3,BasePA_VID!$A$1:$J$316,7,0),"N.A.")</f>
        <v>376057.91</v>
      </c>
      <c r="F22" s="89">
        <f>+IFERROR(VLOOKUP($A22&amp;$F$3,BasePA_VID!$A$1:$J$316,8,0),"N.A.")</f>
        <v>87623.27</v>
      </c>
      <c r="G22" s="89">
        <f>+IFERROR(VLOOKUP($A22&amp;$F$3,BasePA_VID!$A$1:$J$316,9,0),"N.A.")</f>
        <v>288435</v>
      </c>
      <c r="H22" s="89">
        <f>+IFERROR(VLOOKUP($A22&amp;$F$3,BasePA_VID!$A$1:$M$316,10,0),"N.A.")</f>
        <v>0</v>
      </c>
      <c r="I22" s="90">
        <f>+IFERROR(VLOOKUP($A22&amp;$F$3,BasePA_VID!$A$1:$M$316,11,0),"N.A.")</f>
        <v>0</v>
      </c>
      <c r="J22" s="90">
        <f>+IFERROR(VLOOKUP($A22&amp;$F$3,BasePA_VID!$A$1:$M$316,12,0),"N.A.")</f>
        <v>288435</v>
      </c>
      <c r="K22" s="91">
        <f>+IFERROR(VLOOKUP($A22&amp;$F$3,BasePA_VID!$A$1:$M$316,13,0),"N.A.")</f>
        <v>23420</v>
      </c>
      <c r="L22" s="79"/>
      <c r="M22" s="79"/>
    </row>
    <row r="23" spans="1:13" ht="24.75" customHeight="1" x14ac:dyDescent="0.25">
      <c r="A23" s="14" t="s">
        <v>30</v>
      </c>
      <c r="B23" s="92">
        <f>+IFERROR(VLOOKUP($A23&amp;$F$3,BasePA_VID!$A$1:$J$316,4,0),"N.A.")</f>
        <v>130935</v>
      </c>
      <c r="C23" s="87">
        <f>+IFERROR(VLOOKUP($A23&amp;$F$3,BasePA_VID!$A$1:$J$316,5,0),"N.A.")</f>
        <v>12448</v>
      </c>
      <c r="D23" s="93">
        <f>+IFERROR(VLOOKUP($A23&amp;$F$3,BasePA_VID!$A$1:$J$316,6,0),"N.A.")</f>
        <v>143383</v>
      </c>
      <c r="E23" s="89">
        <f>+IFERROR(VLOOKUP($A23&amp;$F$3,BasePA_VID!$A$1:$J$316,7,0),"N.A.")</f>
        <v>423870.38</v>
      </c>
      <c r="F23" s="89">
        <f>+IFERROR(VLOOKUP($A23&amp;$F$3,BasePA_VID!$A$1:$J$316,8,0),"N.A.")</f>
        <v>13790.28</v>
      </c>
      <c r="G23" s="89">
        <f>+IFERROR(VLOOKUP($A23&amp;$F$3,BasePA_VID!$A$1:$J$316,9,0),"N.A.")</f>
        <v>410080</v>
      </c>
      <c r="H23" s="89">
        <f>+IFERROR(VLOOKUP($A23&amp;$F$3,BasePA_VID!$A$1:$M$316,10,0),"N.A.")</f>
        <v>0</v>
      </c>
      <c r="I23" s="90">
        <f>+IFERROR(VLOOKUP($A23&amp;$F$3,BasePA_VID!$A$1:$M$316,11,0),"N.A.")</f>
        <v>0</v>
      </c>
      <c r="J23" s="90">
        <f>+IFERROR(VLOOKUP($A23&amp;$F$3,BasePA_VID!$A$1:$M$316,12,0),"N.A.")</f>
        <v>410080</v>
      </c>
      <c r="K23" s="91">
        <f>+IFERROR(VLOOKUP($A23&amp;$F$3,BasePA_VID!$A$1:$M$316,13,0),"N.A.")</f>
        <v>266697</v>
      </c>
      <c r="L23" s="79"/>
      <c r="M23" s="79"/>
    </row>
    <row r="24" spans="1:13" ht="24.75" customHeight="1" x14ac:dyDescent="0.25">
      <c r="A24" s="14" t="s">
        <v>31</v>
      </c>
      <c r="B24" s="92">
        <f>+IFERROR(VLOOKUP($A24&amp;$F$3,BasePA_VID!$A$1:$J$316,4,0),"N.A.")</f>
        <v>44127</v>
      </c>
      <c r="C24" s="87">
        <f>+IFERROR(VLOOKUP($A24&amp;$F$3,BasePA_VID!$A$1:$J$316,5,0),"N.A.")</f>
        <v>7529</v>
      </c>
      <c r="D24" s="93">
        <f>+IFERROR(VLOOKUP($A24&amp;$F$3,BasePA_VID!$A$1:$J$316,6,0),"N.A.")</f>
        <v>51657</v>
      </c>
      <c r="E24" s="89">
        <f>+IFERROR(VLOOKUP($A24&amp;$F$3,BasePA_VID!$A$1:$J$316,7,0),"N.A.")</f>
        <v>91505.93</v>
      </c>
      <c r="F24" s="89">
        <f>+IFERROR(VLOOKUP($A24&amp;$F$3,BasePA_VID!$A$1:$J$316,8,0),"N.A.")</f>
        <v>20825.12</v>
      </c>
      <c r="G24" s="89">
        <f>+IFERROR(VLOOKUP($A24&amp;$F$3,BasePA_VID!$A$1:$J$316,9,0),"N.A.")</f>
        <v>70681</v>
      </c>
      <c r="H24" s="89">
        <f>+IFERROR(VLOOKUP($A24&amp;$F$3,BasePA_VID!$A$1:$M$316,10,0),"N.A.")</f>
        <v>0</v>
      </c>
      <c r="I24" s="90">
        <f>+IFERROR(VLOOKUP($A24&amp;$F$3,BasePA_VID!$A$1:$M$316,11,0),"N.A.")</f>
        <v>1660</v>
      </c>
      <c r="J24" s="90">
        <f>+IFERROR(VLOOKUP($A24&amp;$F$3,BasePA_VID!$A$1:$M$316,12,0),"N.A.")</f>
        <v>72341</v>
      </c>
      <c r="K24" s="91">
        <f>+IFERROR(VLOOKUP($A24&amp;$F$3,BasePA_VID!$A$1:$M$316,13,0),"N.A.")</f>
        <v>20684</v>
      </c>
      <c r="L24" s="79"/>
      <c r="M24" s="79"/>
    </row>
    <row r="25" spans="1:13" ht="24.75" customHeight="1" x14ac:dyDescent="0.25">
      <c r="A25" s="14" t="s">
        <v>32</v>
      </c>
      <c r="B25" s="92">
        <f>+IFERROR(VLOOKUP($A25&amp;$F$3,BasePA_VID!$A$1:$J$316,4,0),"N.A.")</f>
        <v>527270</v>
      </c>
      <c r="C25" s="87">
        <f>+IFERROR(VLOOKUP($A25&amp;$F$3,BasePA_VID!$A$1:$J$316,5,0),"N.A.")</f>
        <v>72317</v>
      </c>
      <c r="D25" s="93">
        <f>+IFERROR(VLOOKUP($A25&amp;$F$3,BasePA_VID!$A$1:$J$316,6,0),"N.A.")</f>
        <v>599587</v>
      </c>
      <c r="E25" s="89">
        <f>+IFERROR(VLOOKUP($A25&amp;$F$3,BasePA_VID!$A$1:$J$316,7,0),"N.A.")</f>
        <v>1568138.24</v>
      </c>
      <c r="F25" s="89">
        <f>+IFERROR(VLOOKUP($A25&amp;$F$3,BasePA_VID!$A$1:$J$316,8,0),"N.A.")</f>
        <v>677945.15</v>
      </c>
      <c r="G25" s="89">
        <f>+IFERROR(VLOOKUP($A25&amp;$F$3,BasePA_VID!$A$1:$J$316,9,0),"N.A.")</f>
        <v>890193</v>
      </c>
      <c r="H25" s="89">
        <f>+IFERROR(VLOOKUP($A25&amp;$F$3,BasePA_VID!$A$1:$M$316,10,0),"N.A.")</f>
        <v>0</v>
      </c>
      <c r="I25" s="90">
        <f>+IFERROR(VLOOKUP($A25&amp;$F$3,BasePA_VID!$A$1:$M$316,11,0),"N.A.")</f>
        <v>0</v>
      </c>
      <c r="J25" s="90">
        <f>+IFERROR(VLOOKUP($A25&amp;$F$3,BasePA_VID!$A$1:$M$316,12,0),"N.A.")</f>
        <v>890193</v>
      </c>
      <c r="K25" s="91">
        <f>+IFERROR(VLOOKUP($A25&amp;$F$3,BasePA_VID!$A$1:$M$316,13,0),"N.A.")</f>
        <v>290606</v>
      </c>
      <c r="L25" s="79"/>
      <c r="M25" s="79"/>
    </row>
    <row r="26" spans="1:13" ht="24.75" customHeight="1" x14ac:dyDescent="0.25">
      <c r="A26" s="14" t="s">
        <v>104</v>
      </c>
      <c r="B26" s="92">
        <f>+IFERROR(VLOOKUP($A26&amp;$F$3,BasePA_VID!$A$1:$J$316,4,0),"N.A.")</f>
        <v>66209</v>
      </c>
      <c r="C26" s="87">
        <f>+IFERROR(VLOOKUP($A26&amp;$F$3,BasePA_VID!$A$1:$J$316,5,0),"N.A.")</f>
        <v>13109</v>
      </c>
      <c r="D26" s="93">
        <f>+IFERROR(VLOOKUP($A26&amp;$F$3,BasePA_VID!$A$1:$J$316,6,0),"N.A.")</f>
        <v>79317</v>
      </c>
      <c r="E26" s="89">
        <f>+IFERROR(VLOOKUP($A26&amp;$F$3,BasePA_VID!$A$1:$J$316,7,0),"N.A.")</f>
        <v>229993.58</v>
      </c>
      <c r="F26" s="89">
        <f>+IFERROR(VLOOKUP($A26&amp;$F$3,BasePA_VID!$A$1:$J$316,8,0),"N.A.")</f>
        <v>113847.35</v>
      </c>
      <c r="G26" s="89">
        <f>+IFERROR(VLOOKUP($A26&amp;$F$3,BasePA_VID!$A$1:$J$316,9,0),"N.A.")</f>
        <v>116146</v>
      </c>
      <c r="H26" s="89">
        <f>+IFERROR(VLOOKUP($A26&amp;$F$3,BasePA_VID!$A$1:$M$316,10,0),"N.A.")</f>
        <v>0</v>
      </c>
      <c r="I26" s="90">
        <f>+IFERROR(VLOOKUP($A26&amp;$F$3,BasePA_VID!$A$1:$M$316,11,0),"N.A.")</f>
        <v>0</v>
      </c>
      <c r="J26" s="90">
        <f>+IFERROR(VLOOKUP($A26&amp;$F$3,BasePA_VID!$A$1:$M$316,12,0),"N.A.")</f>
        <v>116146</v>
      </c>
      <c r="K26" s="91">
        <f>+IFERROR(VLOOKUP($A26&amp;$F$3,BasePA_VID!$A$1:$M$316,13,0),"N.A.")</f>
        <v>36829</v>
      </c>
      <c r="L26" s="79"/>
      <c r="M26" s="79"/>
    </row>
    <row r="27" spans="1:13" ht="24.75" customHeight="1" thickBot="1" x14ac:dyDescent="0.3">
      <c r="A27" s="15" t="s">
        <v>33</v>
      </c>
      <c r="B27" s="94">
        <f>+IFERROR(VLOOKUP($A27&amp;$F$3,BasePA_VID!$A$1:$J$316,4,0),"N.A.")</f>
        <v>1535299</v>
      </c>
      <c r="C27" s="95">
        <f>+IFERROR(VLOOKUP($A27&amp;$F$3,BasePA_VID!$A$1:$J$316,5,0),"N.A.")</f>
        <v>201697</v>
      </c>
      <c r="D27" s="96">
        <f>+IFERROR(VLOOKUP($A27&amp;$F$3,BasePA_VID!$A$1:$J$316,6,0),"N.A.")</f>
        <v>1736996</v>
      </c>
      <c r="E27" s="97">
        <f>+IFERROR(VLOOKUP($A27&amp;$F$3,BasePA_VID!$A$1:$J$316,7,0),"N.A.")</f>
        <v>2760957.5</v>
      </c>
      <c r="F27" s="97">
        <f>+IFERROR(VLOOKUP($A27&amp;$F$3,BasePA_VID!$A$1:$J$316,8,0),"N.A.")</f>
        <v>294432.5</v>
      </c>
      <c r="G27" s="97">
        <f>+IFERROR(VLOOKUP($A27&amp;$F$3,BasePA_VID!$A$1:$J$316,9,0),"N.A.")</f>
        <v>2466525</v>
      </c>
      <c r="H27" s="97">
        <f>+IFERROR(VLOOKUP($A27&amp;$F$3,BasePA_VID!$A$1:$M$316,10,0),"N.A.")</f>
        <v>0</v>
      </c>
      <c r="I27" s="98">
        <f>+IFERROR(VLOOKUP($A27&amp;$F$3,BasePA_VID!$A$1:$M$316,11,0),"N.A.")</f>
        <v>7514</v>
      </c>
      <c r="J27" s="98">
        <f>+IFERROR(VLOOKUP($A27&amp;$F$3,BasePA_VID!$A$1:$M$316,12,0),"N.A.")</f>
        <v>2474038</v>
      </c>
      <c r="K27" s="99">
        <f>+IFERROR(VLOOKUP($A27&amp;$F$3,BasePA_VID!$A$1:$M$316,13,0),"N.A.")</f>
        <v>737042</v>
      </c>
      <c r="L27" s="79"/>
      <c r="M27" s="79"/>
    </row>
    <row r="28" spans="1:13" ht="24.75" customHeight="1" thickTop="1" x14ac:dyDescent="0.25">
      <c r="L28" s="79"/>
      <c r="M28" s="79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  <row r="49" spans="1:1" x14ac:dyDescent="0.25">
      <c r="A49" s="22"/>
    </row>
    <row r="50" spans="1:1" x14ac:dyDescent="0.25">
      <c r="A50" s="22"/>
    </row>
  </sheetData>
  <sheetProtection algorithmName="SHA-512" hashValue="YhhgDDFdhEwA6i+XYAKjqxjrPAfzAQ8it5q4HtcfGYzBpjh24IOOnShul7NtMceK2vvhyfKjbtIakC5xdeKigA==" saltValue="JcyuEOnTkWillWta2o006g==" spinCount="100000" sheet="1" objects="1" scenarios="1"/>
  <mergeCells count="6">
    <mergeCell ref="B1:J1"/>
    <mergeCell ref="A5:A6"/>
    <mergeCell ref="B5:D5"/>
    <mergeCell ref="E5:K5"/>
    <mergeCell ref="B4:J4"/>
    <mergeCell ref="B2:J2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ListaD!$A$1:$A$3</xm:f>
          </x14:formula1>
          <xm:sqref>F3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FFFF66"/>
  </sheetPr>
  <dimension ref="A1:I91"/>
  <sheetViews>
    <sheetView zoomScale="85" zoomScaleNormal="85" workbookViewId="0"/>
  </sheetViews>
  <sheetFormatPr baseColWidth="10" defaultColWidth="9.140625" defaultRowHeight="15" x14ac:dyDescent="0.25"/>
  <cols>
    <col min="1" max="1" width="26.85546875" bestFit="1" customWidth="1"/>
    <col min="2" max="2" width="21.85546875" customWidth="1"/>
    <col min="3" max="3" width="12.140625" customWidth="1"/>
    <col min="4" max="4" width="29" customWidth="1"/>
    <col min="5" max="5" width="33" customWidth="1"/>
  </cols>
  <sheetData>
    <row r="1" spans="1:6" ht="15" customHeight="1" x14ac:dyDescent="0.25">
      <c r="B1" s="1"/>
      <c r="C1" s="1"/>
      <c r="D1" s="1" t="s">
        <v>45</v>
      </c>
      <c r="E1" s="1"/>
    </row>
    <row r="2" spans="1:6" ht="15" customHeight="1" x14ac:dyDescent="0.25">
      <c r="B2" s="1"/>
      <c r="C2" s="1"/>
      <c r="D2" s="1" t="s">
        <v>46</v>
      </c>
      <c r="E2" s="1" t="s">
        <v>47</v>
      </c>
    </row>
    <row r="3" spans="1:6" ht="15" customHeight="1" x14ac:dyDescent="0.25">
      <c r="A3" t="str">
        <f>+B3&amp;C3</f>
        <v>ALFA45688</v>
      </c>
      <c r="B3" s="100" t="s">
        <v>1</v>
      </c>
      <c r="C3" s="101">
        <v>45688</v>
      </c>
      <c r="D3" s="103">
        <v>32746.560000000001</v>
      </c>
      <c r="E3" s="103">
        <v>7976.71</v>
      </c>
      <c r="F3" s="100"/>
    </row>
    <row r="4" spans="1:6" ht="15" customHeight="1" x14ac:dyDescent="0.25">
      <c r="A4" t="str">
        <f t="shared" ref="A4:A70" si="0">+B4&amp;C4</f>
        <v>ALFA45716</v>
      </c>
      <c r="B4" s="100" t="s">
        <v>1</v>
      </c>
      <c r="C4" s="101">
        <v>45716</v>
      </c>
      <c r="D4" s="103">
        <v>33605.18</v>
      </c>
      <c r="E4" s="103">
        <v>8264.59</v>
      </c>
      <c r="F4" s="100"/>
    </row>
    <row r="5" spans="1:6" ht="15" customHeight="1" x14ac:dyDescent="0.25">
      <c r="A5" t="str">
        <f t="shared" si="0"/>
        <v>ALFA45747</v>
      </c>
      <c r="B5" s="100" t="s">
        <v>1</v>
      </c>
      <c r="C5" s="101">
        <v>45747</v>
      </c>
      <c r="D5" s="103">
        <v>33920.839999999997</v>
      </c>
      <c r="E5" s="103">
        <v>7718.92</v>
      </c>
      <c r="F5" s="100"/>
    </row>
    <row r="6" spans="1:6" ht="15" customHeight="1" x14ac:dyDescent="0.25">
      <c r="A6" t="str">
        <f t="shared" si="0"/>
        <v>ALLIANZ45688</v>
      </c>
      <c r="B6" s="100" t="s">
        <v>93</v>
      </c>
      <c r="C6" s="101">
        <v>45688</v>
      </c>
      <c r="D6" s="103">
        <v>187308.13</v>
      </c>
      <c r="E6" s="103">
        <v>113951.88</v>
      </c>
      <c r="F6" s="100"/>
    </row>
    <row r="7" spans="1:6" ht="15" customHeight="1" x14ac:dyDescent="0.25">
      <c r="A7" t="str">
        <f t="shared" si="0"/>
        <v>ALLIANZ45716</v>
      </c>
      <c r="B7" s="100" t="s">
        <v>93</v>
      </c>
      <c r="C7" s="101">
        <v>45716</v>
      </c>
      <c r="D7" s="103">
        <v>185073.22</v>
      </c>
      <c r="E7" s="103">
        <v>114152.5</v>
      </c>
      <c r="F7" s="100"/>
    </row>
    <row r="8" spans="1:6" ht="15" customHeight="1" x14ac:dyDescent="0.25">
      <c r="A8" t="str">
        <f t="shared" si="0"/>
        <v>ALLIANZ45747</v>
      </c>
      <c r="B8" s="100" t="s">
        <v>93</v>
      </c>
      <c r="C8" s="101">
        <v>45747</v>
      </c>
      <c r="D8" s="103">
        <v>186385.82</v>
      </c>
      <c r="E8" s="103">
        <v>113893.6</v>
      </c>
      <c r="F8" s="100"/>
    </row>
    <row r="9" spans="1:6" ht="15" customHeight="1" x14ac:dyDescent="0.25">
      <c r="A9" t="str">
        <f t="shared" si="0"/>
        <v>AXA COLPATRIA45688</v>
      </c>
      <c r="B9" s="100" t="s">
        <v>2</v>
      </c>
      <c r="C9" s="101">
        <v>45688</v>
      </c>
      <c r="D9" s="103">
        <v>320141.82</v>
      </c>
      <c r="E9" s="103">
        <v>190555.1</v>
      </c>
      <c r="F9" s="100"/>
    </row>
    <row r="10" spans="1:6" ht="15" customHeight="1" x14ac:dyDescent="0.25">
      <c r="A10" t="str">
        <f t="shared" si="0"/>
        <v>AXA COLPATRIA45716</v>
      </c>
      <c r="B10" s="100" t="s">
        <v>2</v>
      </c>
      <c r="C10" s="101">
        <v>45716</v>
      </c>
      <c r="D10" s="103">
        <v>324656.96000000002</v>
      </c>
      <c r="E10" s="103">
        <v>190456.52</v>
      </c>
      <c r="F10" s="100"/>
    </row>
    <row r="11" spans="1:6" ht="15" customHeight="1" x14ac:dyDescent="0.25">
      <c r="A11" t="str">
        <f t="shared" si="0"/>
        <v>AXA COLPATRIA45747</v>
      </c>
      <c r="B11" s="100" t="s">
        <v>2</v>
      </c>
      <c r="C11" s="101">
        <v>45747</v>
      </c>
      <c r="D11" s="103">
        <v>330385.38</v>
      </c>
      <c r="E11" s="103">
        <v>192634.03</v>
      </c>
      <c r="F11" s="100"/>
    </row>
    <row r="12" spans="1:6" ht="15" customHeight="1" x14ac:dyDescent="0.25">
      <c r="A12" t="str">
        <f t="shared" si="0"/>
        <v>BBVA SEGUROS45688</v>
      </c>
      <c r="B12" s="100" t="s">
        <v>3</v>
      </c>
      <c r="C12" s="101">
        <v>45688</v>
      </c>
      <c r="D12" s="103">
        <v>30227.46</v>
      </c>
      <c r="E12" s="103">
        <v>14310.06</v>
      </c>
      <c r="F12" s="100"/>
    </row>
    <row r="13" spans="1:6" ht="15" customHeight="1" x14ac:dyDescent="0.25">
      <c r="A13" t="str">
        <f t="shared" si="0"/>
        <v>BBVA SEGUROS45716</v>
      </c>
      <c r="B13" s="100" t="s">
        <v>3</v>
      </c>
      <c r="C13" s="101">
        <v>45716</v>
      </c>
      <c r="D13" s="103">
        <v>31688.61</v>
      </c>
      <c r="E13" s="103">
        <v>14767.56</v>
      </c>
      <c r="F13" s="100"/>
    </row>
    <row r="14" spans="1:6" ht="15" customHeight="1" x14ac:dyDescent="0.25">
      <c r="A14" t="str">
        <f t="shared" si="0"/>
        <v>BBVA SEGUROS45747</v>
      </c>
      <c r="B14" s="100" t="s">
        <v>3</v>
      </c>
      <c r="C14" s="101">
        <v>45747</v>
      </c>
      <c r="D14" s="103">
        <v>29153.49</v>
      </c>
      <c r="E14" s="103">
        <v>13539.72</v>
      </c>
      <c r="F14" s="100"/>
    </row>
    <row r="15" spans="1:6" ht="15" customHeight="1" x14ac:dyDescent="0.25">
      <c r="A15" t="str">
        <f t="shared" si="0"/>
        <v>BERKLEY45688</v>
      </c>
      <c r="B15" s="100" t="s">
        <v>4</v>
      </c>
      <c r="C15" s="101">
        <v>45688</v>
      </c>
      <c r="D15" s="103">
        <v>13292.4</v>
      </c>
      <c r="E15" s="103">
        <v>2096.5</v>
      </c>
      <c r="F15" s="100"/>
    </row>
    <row r="16" spans="1:6" ht="15" customHeight="1" x14ac:dyDescent="0.25">
      <c r="A16" t="str">
        <f t="shared" si="0"/>
        <v>BERKLEY45716</v>
      </c>
      <c r="B16" s="100" t="s">
        <v>4</v>
      </c>
      <c r="C16" s="101">
        <v>45716</v>
      </c>
      <c r="D16" s="103">
        <v>13482.94</v>
      </c>
      <c r="E16" s="103">
        <v>2198.9</v>
      </c>
      <c r="F16" s="100"/>
    </row>
    <row r="17" spans="1:6" ht="15" customHeight="1" x14ac:dyDescent="0.25">
      <c r="A17" t="str">
        <f t="shared" si="0"/>
        <v>BERKLEY45747</v>
      </c>
      <c r="B17" s="100" t="s">
        <v>4</v>
      </c>
      <c r="C17" s="101">
        <v>45747</v>
      </c>
      <c r="D17" s="103">
        <v>13860.23</v>
      </c>
      <c r="E17" s="103">
        <v>2256.91</v>
      </c>
      <c r="F17" s="100"/>
    </row>
    <row r="18" spans="1:6" ht="15" customHeight="1" x14ac:dyDescent="0.25">
      <c r="A18" t="str">
        <f t="shared" si="0"/>
        <v>BOLIVAR45688</v>
      </c>
      <c r="B18" s="100" t="s">
        <v>5</v>
      </c>
      <c r="C18" s="101">
        <v>45688</v>
      </c>
      <c r="D18" s="103">
        <v>240818.96</v>
      </c>
      <c r="E18" s="103">
        <v>171956.56</v>
      </c>
      <c r="F18" s="100"/>
    </row>
    <row r="19" spans="1:6" ht="15" customHeight="1" x14ac:dyDescent="0.25">
      <c r="A19" t="str">
        <f t="shared" si="0"/>
        <v>BOLIVAR45716</v>
      </c>
      <c r="B19" s="100" t="s">
        <v>5</v>
      </c>
      <c r="C19" s="101">
        <v>45716</v>
      </c>
      <c r="D19" s="103">
        <v>233525.69</v>
      </c>
      <c r="E19" s="103">
        <v>171174.69</v>
      </c>
      <c r="F19" s="100"/>
    </row>
    <row r="20" spans="1:6" ht="15" customHeight="1" x14ac:dyDescent="0.25">
      <c r="A20" t="str">
        <f t="shared" si="0"/>
        <v>BOLIVAR45747</v>
      </c>
      <c r="B20" s="100" t="s">
        <v>5</v>
      </c>
      <c r="C20" s="101">
        <v>45747</v>
      </c>
      <c r="D20" s="103">
        <v>224541.65</v>
      </c>
      <c r="E20" s="103">
        <v>174451.94</v>
      </c>
      <c r="F20" s="100"/>
    </row>
    <row r="21" spans="1:6" ht="15" customHeight="1" x14ac:dyDescent="0.25">
      <c r="A21" t="str">
        <f t="shared" si="0"/>
        <v>CARDIF45688</v>
      </c>
      <c r="B21" s="100" t="s">
        <v>6</v>
      </c>
      <c r="C21" s="101">
        <v>45688</v>
      </c>
      <c r="D21" s="103">
        <v>226064.4</v>
      </c>
      <c r="E21" s="103">
        <v>77991.83</v>
      </c>
      <c r="F21" s="100"/>
    </row>
    <row r="22" spans="1:6" ht="15" customHeight="1" x14ac:dyDescent="0.25">
      <c r="A22" t="str">
        <f t="shared" si="0"/>
        <v>CARDIF45716</v>
      </c>
      <c r="B22" s="100" t="s">
        <v>6</v>
      </c>
      <c r="C22" s="101">
        <v>45716</v>
      </c>
      <c r="D22" s="103">
        <v>226481.31</v>
      </c>
      <c r="E22" s="103">
        <v>79497.42</v>
      </c>
      <c r="F22" s="100"/>
    </row>
    <row r="23" spans="1:6" ht="15" customHeight="1" x14ac:dyDescent="0.25">
      <c r="A23" t="str">
        <f t="shared" si="0"/>
        <v>CARDIF45747</v>
      </c>
      <c r="B23" s="100" t="s">
        <v>6</v>
      </c>
      <c r="C23" s="101">
        <v>45747</v>
      </c>
      <c r="D23" s="103">
        <v>225066.16</v>
      </c>
      <c r="E23" s="103">
        <v>79390.47</v>
      </c>
      <c r="F23" s="100"/>
    </row>
    <row r="24" spans="1:6" ht="15" customHeight="1" x14ac:dyDescent="0.25">
      <c r="A24" t="str">
        <f t="shared" si="0"/>
        <v>CHUBB45688</v>
      </c>
      <c r="B24" s="100" t="s">
        <v>7</v>
      </c>
      <c r="C24" s="101">
        <v>45688</v>
      </c>
      <c r="D24" s="103">
        <v>77052.69</v>
      </c>
      <c r="E24" s="103">
        <v>32232.84</v>
      </c>
      <c r="F24" s="100"/>
    </row>
    <row r="25" spans="1:6" ht="15" customHeight="1" x14ac:dyDescent="0.25">
      <c r="A25" t="str">
        <f t="shared" si="0"/>
        <v>CHUBB45716</v>
      </c>
      <c r="B25" s="100" t="s">
        <v>7</v>
      </c>
      <c r="C25" s="101">
        <v>45716</v>
      </c>
      <c r="D25" s="103">
        <v>77772.38</v>
      </c>
      <c r="E25" s="103">
        <v>48099.839999999997</v>
      </c>
      <c r="F25" s="100"/>
    </row>
    <row r="26" spans="1:6" ht="15" customHeight="1" x14ac:dyDescent="0.25">
      <c r="A26" t="str">
        <f t="shared" si="0"/>
        <v>CHUBB45747</v>
      </c>
      <c r="B26" s="100" t="s">
        <v>7</v>
      </c>
      <c r="C26" s="101">
        <v>45747</v>
      </c>
      <c r="D26" s="103">
        <v>80279.91</v>
      </c>
      <c r="E26" s="103">
        <v>32593.42</v>
      </c>
      <c r="F26" s="100"/>
    </row>
    <row r="27" spans="1:6" ht="15" customHeight="1" x14ac:dyDescent="0.25">
      <c r="A27" t="str">
        <f t="shared" si="0"/>
        <v>COFACE45688</v>
      </c>
      <c r="B27" s="100" t="s">
        <v>94</v>
      </c>
      <c r="C27" s="101">
        <v>45688</v>
      </c>
      <c r="D27" s="103">
        <v>1958.28</v>
      </c>
      <c r="E27" s="103">
        <v>1769.49</v>
      </c>
      <c r="F27" s="100"/>
    </row>
    <row r="28" spans="1:6" ht="15" customHeight="1" x14ac:dyDescent="0.25">
      <c r="A28" t="str">
        <f t="shared" si="0"/>
        <v>COFACE45716</v>
      </c>
      <c r="B28" s="100" t="s">
        <v>94</v>
      </c>
      <c r="C28" s="101">
        <v>45716</v>
      </c>
      <c r="D28" s="103">
        <v>2016.02</v>
      </c>
      <c r="E28" s="103">
        <v>1793.88</v>
      </c>
      <c r="F28" s="100"/>
    </row>
    <row r="29" spans="1:6" ht="15" customHeight="1" x14ac:dyDescent="0.25">
      <c r="A29" t="str">
        <f t="shared" si="0"/>
        <v>COFACE45747</v>
      </c>
      <c r="B29" s="100" t="s">
        <v>94</v>
      </c>
      <c r="C29" s="101">
        <v>45747</v>
      </c>
      <c r="D29" s="103">
        <v>2016.39</v>
      </c>
      <c r="E29" s="103">
        <v>2138.7199999999998</v>
      </c>
      <c r="F29" s="100"/>
    </row>
    <row r="30" spans="1:6" ht="15" customHeight="1" x14ac:dyDescent="0.25">
      <c r="A30" t="str">
        <f t="shared" si="0"/>
        <v>COLMENA45688</v>
      </c>
      <c r="B30" s="100" t="s">
        <v>114</v>
      </c>
      <c r="C30" s="101">
        <v>45688</v>
      </c>
      <c r="D30" s="103">
        <v>6847.2</v>
      </c>
      <c r="E30" s="103">
        <v>680.78</v>
      </c>
      <c r="F30" s="100"/>
    </row>
    <row r="31" spans="1:6" ht="15" customHeight="1" x14ac:dyDescent="0.25">
      <c r="A31" t="str">
        <f t="shared" si="0"/>
        <v>COLMENA45716</v>
      </c>
      <c r="B31" s="100" t="s">
        <v>114</v>
      </c>
      <c r="C31" s="101">
        <v>45716</v>
      </c>
      <c r="D31" s="103">
        <v>7400.35</v>
      </c>
      <c r="E31" s="103">
        <v>730.91</v>
      </c>
      <c r="F31" s="100"/>
    </row>
    <row r="32" spans="1:6" ht="15" customHeight="1" x14ac:dyDescent="0.25">
      <c r="A32" t="str">
        <f t="shared" si="0"/>
        <v>COLMENA45747</v>
      </c>
      <c r="B32" s="100" t="s">
        <v>114</v>
      </c>
      <c r="C32" s="101">
        <v>45747</v>
      </c>
      <c r="D32" s="103">
        <v>7610.35</v>
      </c>
      <c r="E32" s="103">
        <v>782.5</v>
      </c>
      <c r="F32" s="100"/>
    </row>
    <row r="33" spans="1:6" ht="15" customHeight="1" x14ac:dyDescent="0.25">
      <c r="A33" t="str">
        <f t="shared" si="0"/>
        <v>CONFIANZA45688</v>
      </c>
      <c r="B33" s="100" t="s">
        <v>8</v>
      </c>
      <c r="C33" s="101">
        <v>45688</v>
      </c>
      <c r="D33" s="103">
        <v>20807.43</v>
      </c>
      <c r="E33" s="103">
        <v>10740.53</v>
      </c>
      <c r="F33" s="100"/>
    </row>
    <row r="34" spans="1:6" ht="15" customHeight="1" x14ac:dyDescent="0.25">
      <c r="A34" t="str">
        <f t="shared" si="0"/>
        <v>CONFIANZA45716</v>
      </c>
      <c r="B34" s="100" t="s">
        <v>8</v>
      </c>
      <c r="C34" s="101">
        <v>45716</v>
      </c>
      <c r="D34" s="103">
        <v>20713.45</v>
      </c>
      <c r="E34" s="103">
        <v>10371.780000000001</v>
      </c>
      <c r="F34" s="100"/>
    </row>
    <row r="35" spans="1:6" ht="15" customHeight="1" x14ac:dyDescent="0.25">
      <c r="A35" t="str">
        <f t="shared" si="0"/>
        <v>CONFIANZA45747</v>
      </c>
      <c r="B35" s="100" t="s">
        <v>8</v>
      </c>
      <c r="C35" s="101">
        <v>45747</v>
      </c>
      <c r="D35" s="103">
        <v>21030.16</v>
      </c>
      <c r="E35" s="103">
        <v>10545.51</v>
      </c>
      <c r="F35" s="100"/>
    </row>
    <row r="36" spans="1:6" ht="15" customHeight="1" x14ac:dyDescent="0.25">
      <c r="A36" t="str">
        <f t="shared" si="0"/>
        <v>EQUIDAD45688</v>
      </c>
      <c r="B36" s="100" t="s">
        <v>9</v>
      </c>
      <c r="C36" s="101">
        <v>45688</v>
      </c>
      <c r="D36" s="103">
        <v>53714.89</v>
      </c>
      <c r="E36" s="103">
        <v>54434.52</v>
      </c>
      <c r="F36" s="100"/>
    </row>
    <row r="37" spans="1:6" ht="15" customHeight="1" x14ac:dyDescent="0.25">
      <c r="A37" t="str">
        <f t="shared" si="0"/>
        <v>EQUIDAD45716</v>
      </c>
      <c r="B37" s="100" t="s">
        <v>9</v>
      </c>
      <c r="C37" s="101">
        <v>45716</v>
      </c>
      <c r="D37" s="103">
        <v>52561.88</v>
      </c>
      <c r="E37" s="103">
        <v>55405.85</v>
      </c>
      <c r="F37" s="100"/>
    </row>
    <row r="38" spans="1:6" ht="15" customHeight="1" x14ac:dyDescent="0.25">
      <c r="A38" t="str">
        <f t="shared" si="0"/>
        <v>EQUIDAD45747</v>
      </c>
      <c r="B38" s="100" t="s">
        <v>9</v>
      </c>
      <c r="C38" s="101">
        <v>45747</v>
      </c>
      <c r="D38" s="103">
        <v>52783.51</v>
      </c>
      <c r="E38" s="103">
        <v>55621</v>
      </c>
      <c r="F38" s="100"/>
    </row>
    <row r="39" spans="1:6" ht="15" customHeight="1" x14ac:dyDescent="0.25">
      <c r="A39" t="str">
        <f t="shared" si="0"/>
        <v>ESTADO45688</v>
      </c>
      <c r="B39" s="100" t="s">
        <v>10</v>
      </c>
      <c r="C39" s="101">
        <v>45688</v>
      </c>
      <c r="D39" s="103">
        <v>179943.03</v>
      </c>
      <c r="E39" s="103">
        <v>170697.4</v>
      </c>
      <c r="F39" s="100"/>
    </row>
    <row r="40" spans="1:6" ht="15" customHeight="1" x14ac:dyDescent="0.25">
      <c r="A40" t="str">
        <f t="shared" si="0"/>
        <v>ESTADO45716</v>
      </c>
      <c r="B40" s="100" t="s">
        <v>10</v>
      </c>
      <c r="C40" s="101">
        <v>45716</v>
      </c>
      <c r="D40" s="103">
        <v>179379.14</v>
      </c>
      <c r="E40" s="103">
        <v>167269.37</v>
      </c>
      <c r="F40" s="100"/>
    </row>
    <row r="41" spans="1:6" ht="15" customHeight="1" x14ac:dyDescent="0.25">
      <c r="A41" t="str">
        <f t="shared" si="0"/>
        <v>ESTADO45747</v>
      </c>
      <c r="B41" s="100" t="s">
        <v>10</v>
      </c>
      <c r="C41" s="101">
        <v>45747</v>
      </c>
      <c r="D41" s="103">
        <v>180854.41</v>
      </c>
      <c r="E41" s="103">
        <v>164342.64000000001</v>
      </c>
      <c r="F41" s="100"/>
    </row>
    <row r="42" spans="1:6" ht="15" customHeight="1" x14ac:dyDescent="0.25">
      <c r="A42" t="str">
        <f t="shared" si="0"/>
        <v>EVEREST45688</v>
      </c>
      <c r="B42" s="100" t="s">
        <v>115</v>
      </c>
      <c r="C42" s="101">
        <v>45688</v>
      </c>
      <c r="D42" s="103">
        <v>224.36</v>
      </c>
      <c r="E42" s="103">
        <v>0</v>
      </c>
      <c r="F42" s="100"/>
    </row>
    <row r="43" spans="1:6" ht="15" customHeight="1" x14ac:dyDescent="0.25">
      <c r="A43" t="str">
        <f t="shared" si="0"/>
        <v>EVEREST45716</v>
      </c>
      <c r="B43" s="100" t="s">
        <v>115</v>
      </c>
      <c r="C43" s="101">
        <v>45716</v>
      </c>
      <c r="D43" s="103">
        <v>557.22</v>
      </c>
      <c r="E43" s="103">
        <v>0</v>
      </c>
      <c r="F43" s="100"/>
    </row>
    <row r="44" spans="1:6" ht="15" customHeight="1" x14ac:dyDescent="0.25">
      <c r="A44" t="str">
        <f t="shared" si="0"/>
        <v>EVEREST45747</v>
      </c>
      <c r="B44" s="100" t="s">
        <v>115</v>
      </c>
      <c r="C44" s="101">
        <v>45747</v>
      </c>
      <c r="D44" s="103">
        <v>747.55</v>
      </c>
      <c r="E44" s="103">
        <v>3.82</v>
      </c>
      <c r="F44" s="100"/>
    </row>
    <row r="45" spans="1:6" ht="15" customHeight="1" x14ac:dyDescent="0.25">
      <c r="A45" t="str">
        <f t="shared" si="0"/>
        <v>JMALUCELLI TRAVELERS45688</v>
      </c>
      <c r="B45" s="100" t="s">
        <v>11</v>
      </c>
      <c r="C45" s="101">
        <v>45688</v>
      </c>
      <c r="D45" s="103">
        <v>3836.94</v>
      </c>
      <c r="E45" s="103">
        <v>647.12</v>
      </c>
      <c r="F45" s="100"/>
    </row>
    <row r="46" spans="1:6" ht="15" customHeight="1" x14ac:dyDescent="0.25">
      <c r="A46" t="str">
        <f t="shared" si="0"/>
        <v>JMALUCELLI TRAVELERS45716</v>
      </c>
      <c r="B46" s="100" t="s">
        <v>11</v>
      </c>
      <c r="C46" s="101">
        <v>45716</v>
      </c>
      <c r="D46" s="103">
        <v>3928.27</v>
      </c>
      <c r="E46" s="103">
        <v>651.21</v>
      </c>
      <c r="F46" s="100"/>
    </row>
    <row r="47" spans="1:6" ht="15" customHeight="1" x14ac:dyDescent="0.25">
      <c r="A47" t="str">
        <f t="shared" si="0"/>
        <v>JMALUCELLI TRAVELERS45747</v>
      </c>
      <c r="B47" s="100" t="s">
        <v>11</v>
      </c>
      <c r="C47" s="101">
        <v>45747</v>
      </c>
      <c r="D47" s="103">
        <v>3865.84</v>
      </c>
      <c r="E47" s="103">
        <v>676.26</v>
      </c>
      <c r="F47" s="100"/>
    </row>
    <row r="48" spans="1:6" ht="15" customHeight="1" x14ac:dyDescent="0.25">
      <c r="A48" t="str">
        <f t="shared" si="0"/>
        <v>HDI SEGUROS45688</v>
      </c>
      <c r="B48" s="100" t="s">
        <v>98</v>
      </c>
      <c r="C48" s="101">
        <v>45688</v>
      </c>
      <c r="D48" s="103">
        <v>209443.55</v>
      </c>
      <c r="E48" s="103">
        <v>155074.17000000001</v>
      </c>
      <c r="F48" s="100"/>
    </row>
    <row r="49" spans="1:9" ht="15" customHeight="1" x14ac:dyDescent="0.25">
      <c r="A49" t="str">
        <f t="shared" si="0"/>
        <v>HDI SEGUROS45716</v>
      </c>
      <c r="B49" s="100" t="s">
        <v>98</v>
      </c>
      <c r="C49" s="101">
        <v>45716</v>
      </c>
      <c r="D49" s="103">
        <v>237880.36</v>
      </c>
      <c r="E49" s="103">
        <v>174578.38</v>
      </c>
      <c r="F49" s="100"/>
    </row>
    <row r="50" spans="1:9" ht="15" customHeight="1" x14ac:dyDescent="0.25">
      <c r="A50" t="str">
        <f t="shared" si="0"/>
        <v>HDI SEGUROS45747</v>
      </c>
      <c r="B50" s="100" t="s">
        <v>98</v>
      </c>
      <c r="C50" s="101">
        <v>45747</v>
      </c>
      <c r="D50" s="103">
        <v>210038.24</v>
      </c>
      <c r="E50" s="103">
        <v>155149.85999999999</v>
      </c>
      <c r="F50" s="100"/>
    </row>
    <row r="51" spans="1:9" ht="15" customHeight="1" x14ac:dyDescent="0.25">
      <c r="A51" t="str">
        <f t="shared" si="0"/>
        <v>MAPFRE45688</v>
      </c>
      <c r="B51" s="100" t="s">
        <v>12</v>
      </c>
      <c r="C51" s="101">
        <v>45688</v>
      </c>
      <c r="D51" s="103">
        <v>164678.70000000001</v>
      </c>
      <c r="E51" s="103">
        <v>117645.26</v>
      </c>
      <c r="F51" s="100"/>
      <c r="G51" s="67"/>
      <c r="H51" s="67"/>
      <c r="I51" s="67"/>
    </row>
    <row r="52" spans="1:9" ht="15" customHeight="1" x14ac:dyDescent="0.25">
      <c r="A52" t="str">
        <f t="shared" si="0"/>
        <v>MAPFRE45716</v>
      </c>
      <c r="B52" s="100" t="s">
        <v>12</v>
      </c>
      <c r="C52" s="101">
        <v>45716</v>
      </c>
      <c r="D52" s="103">
        <v>165330.17000000001</v>
      </c>
      <c r="E52" s="103">
        <v>118258.42</v>
      </c>
      <c r="F52" s="100"/>
      <c r="G52" s="67"/>
      <c r="H52" s="67"/>
      <c r="I52" s="67"/>
    </row>
    <row r="53" spans="1:9" ht="15" customHeight="1" x14ac:dyDescent="0.25">
      <c r="A53" t="str">
        <f t="shared" si="0"/>
        <v>MAPFRE45747</v>
      </c>
      <c r="B53" s="100" t="s">
        <v>12</v>
      </c>
      <c r="C53" s="101">
        <v>45747</v>
      </c>
      <c r="D53" s="103">
        <v>162995.1</v>
      </c>
      <c r="E53" s="103">
        <v>119362.01</v>
      </c>
      <c r="F53" s="100"/>
      <c r="G53" s="67"/>
      <c r="H53" s="67"/>
      <c r="I53" s="67"/>
    </row>
    <row r="54" spans="1:9" ht="15" customHeight="1" x14ac:dyDescent="0.25">
      <c r="A54" t="str">
        <f t="shared" si="0"/>
        <v>MUNDIAL45688</v>
      </c>
      <c r="B54" s="100" t="s">
        <v>13</v>
      </c>
      <c r="C54" s="101">
        <v>45688</v>
      </c>
      <c r="D54" s="103">
        <v>155064.54999999999</v>
      </c>
      <c r="E54" s="103">
        <v>95311.25</v>
      </c>
      <c r="F54" s="100"/>
      <c r="G54" s="67"/>
      <c r="H54" s="67"/>
      <c r="I54" s="67"/>
    </row>
    <row r="55" spans="1:9" ht="15" customHeight="1" x14ac:dyDescent="0.25">
      <c r="A55" t="str">
        <f t="shared" si="0"/>
        <v>MUNDIAL45716</v>
      </c>
      <c r="B55" s="100" t="s">
        <v>13</v>
      </c>
      <c r="C55" s="101">
        <v>45716</v>
      </c>
      <c r="D55" s="103">
        <v>157468.41</v>
      </c>
      <c r="E55" s="103">
        <v>96091.73</v>
      </c>
      <c r="F55" s="100"/>
      <c r="G55" s="67"/>
      <c r="H55" s="67"/>
      <c r="I55" s="67"/>
    </row>
    <row r="56" spans="1:9" ht="15" customHeight="1" x14ac:dyDescent="0.25">
      <c r="A56" t="str">
        <f t="shared" si="0"/>
        <v>MUNDIAL45747</v>
      </c>
      <c r="B56" s="100" t="s">
        <v>13</v>
      </c>
      <c r="C56" s="101">
        <v>45747</v>
      </c>
      <c r="D56" s="103">
        <v>158957.6</v>
      </c>
      <c r="E56" s="103">
        <v>97086.11</v>
      </c>
      <c r="F56" s="100"/>
    </row>
    <row r="57" spans="1:9" ht="15" customHeight="1" x14ac:dyDescent="0.25">
      <c r="A57" t="str">
        <f t="shared" si="0"/>
        <v>NACIONAL45688</v>
      </c>
      <c r="B57" s="100" t="s">
        <v>14</v>
      </c>
      <c r="C57" s="101">
        <v>45688</v>
      </c>
      <c r="D57" s="103">
        <v>14973.11</v>
      </c>
      <c r="E57" s="103">
        <v>5758.83</v>
      </c>
      <c r="F57" s="100"/>
    </row>
    <row r="58" spans="1:9" ht="15" customHeight="1" x14ac:dyDescent="0.25">
      <c r="A58" t="str">
        <f t="shared" si="0"/>
        <v>NACIONAL45716</v>
      </c>
      <c r="B58" s="100" t="s">
        <v>14</v>
      </c>
      <c r="C58" s="101">
        <v>45716</v>
      </c>
      <c r="D58" s="103">
        <v>14811.96</v>
      </c>
      <c r="E58" s="103">
        <v>5771.23</v>
      </c>
      <c r="F58" s="100"/>
    </row>
    <row r="59" spans="1:9" ht="15" customHeight="1" x14ac:dyDescent="0.25">
      <c r="A59" t="str">
        <f t="shared" si="0"/>
        <v>NACIONAL45747</v>
      </c>
      <c r="B59" s="100" t="s">
        <v>14</v>
      </c>
      <c r="C59" s="101">
        <v>45747</v>
      </c>
      <c r="D59" s="103">
        <v>14899.2</v>
      </c>
      <c r="E59" s="103">
        <v>5792.62</v>
      </c>
      <c r="F59" s="100"/>
    </row>
    <row r="60" spans="1:9" ht="15" customHeight="1" x14ac:dyDescent="0.25">
      <c r="A60" t="str">
        <f t="shared" si="0"/>
        <v>PREVISORA45688</v>
      </c>
      <c r="B60" s="100" t="s">
        <v>15</v>
      </c>
      <c r="C60" s="101">
        <v>45688</v>
      </c>
      <c r="D60" s="103">
        <v>406719.85</v>
      </c>
      <c r="E60" s="103">
        <v>202067.56</v>
      </c>
      <c r="F60" s="100"/>
    </row>
    <row r="61" spans="1:9" ht="15" customHeight="1" x14ac:dyDescent="0.25">
      <c r="A61" t="str">
        <f t="shared" si="0"/>
        <v>PREVISORA45716</v>
      </c>
      <c r="B61" s="100" t="s">
        <v>15</v>
      </c>
      <c r="C61" s="101">
        <v>45716</v>
      </c>
      <c r="D61" s="103">
        <v>408104.04</v>
      </c>
      <c r="E61" s="103">
        <v>204982.78</v>
      </c>
      <c r="F61" s="100"/>
    </row>
    <row r="62" spans="1:9" ht="15" customHeight="1" x14ac:dyDescent="0.25">
      <c r="A62" t="str">
        <f t="shared" si="0"/>
        <v>PREVISORA45747</v>
      </c>
      <c r="B62" s="100" t="s">
        <v>15</v>
      </c>
      <c r="C62" s="101">
        <v>45747</v>
      </c>
      <c r="D62" s="103">
        <v>418889.66</v>
      </c>
      <c r="E62" s="103">
        <v>211253.79</v>
      </c>
      <c r="F62" s="100"/>
    </row>
    <row r="63" spans="1:9" ht="15" customHeight="1" x14ac:dyDescent="0.25">
      <c r="A63" t="str">
        <f t="shared" si="0"/>
        <v>QUALITAS45688</v>
      </c>
      <c r="B63" s="100" t="s">
        <v>117</v>
      </c>
      <c r="C63" s="101">
        <v>45688</v>
      </c>
      <c r="D63" s="103">
        <v>2.76</v>
      </c>
      <c r="E63" s="103">
        <v>0</v>
      </c>
      <c r="F63" s="100"/>
    </row>
    <row r="64" spans="1:9" ht="15" customHeight="1" x14ac:dyDescent="0.25">
      <c r="A64" t="str">
        <f t="shared" si="0"/>
        <v>QUALITAS45716</v>
      </c>
      <c r="B64" s="100" t="s">
        <v>117</v>
      </c>
      <c r="C64" s="101">
        <v>45716</v>
      </c>
      <c r="D64" s="103">
        <v>19.059999999999999</v>
      </c>
      <c r="E64" s="103">
        <v>0</v>
      </c>
      <c r="F64" s="100"/>
    </row>
    <row r="65" spans="1:6" ht="15" customHeight="1" x14ac:dyDescent="0.25">
      <c r="A65" t="str">
        <f t="shared" si="0"/>
        <v>QUALITAS45747</v>
      </c>
      <c r="B65" s="100" t="s">
        <v>117</v>
      </c>
      <c r="C65" s="101">
        <v>45747</v>
      </c>
      <c r="D65" s="103">
        <v>56.5</v>
      </c>
      <c r="E65" s="103">
        <v>0.45</v>
      </c>
      <c r="F65" s="100"/>
    </row>
    <row r="66" spans="1:6" ht="15" customHeight="1" x14ac:dyDescent="0.25">
      <c r="A66" t="str">
        <f t="shared" si="0"/>
        <v>SBS SEGUROS45688</v>
      </c>
      <c r="B66" s="100" t="s">
        <v>96</v>
      </c>
      <c r="C66" s="101">
        <v>45688</v>
      </c>
      <c r="D66" s="103">
        <v>118786.4</v>
      </c>
      <c r="E66" s="103">
        <v>51189.99</v>
      </c>
      <c r="F66" s="100"/>
    </row>
    <row r="67" spans="1:6" ht="15" customHeight="1" x14ac:dyDescent="0.25">
      <c r="A67" t="str">
        <f t="shared" si="0"/>
        <v>SBS SEGUROS45716</v>
      </c>
      <c r="B67" s="100" t="s">
        <v>96</v>
      </c>
      <c r="C67" s="101">
        <v>45716</v>
      </c>
      <c r="D67" s="103">
        <v>119493.87</v>
      </c>
      <c r="E67" s="103">
        <v>52039.71</v>
      </c>
      <c r="F67" s="100"/>
    </row>
    <row r="68" spans="1:6" ht="15" customHeight="1" x14ac:dyDescent="0.25">
      <c r="A68" t="str">
        <f t="shared" si="0"/>
        <v>SBS SEGUROS45747</v>
      </c>
      <c r="B68" s="100" t="s">
        <v>96</v>
      </c>
      <c r="C68" s="101">
        <v>45747</v>
      </c>
      <c r="D68" s="103">
        <v>121714.79</v>
      </c>
      <c r="E68" s="103">
        <v>52305.69</v>
      </c>
      <c r="F68" s="100"/>
    </row>
    <row r="69" spans="1:6" ht="15" customHeight="1" x14ac:dyDescent="0.25">
      <c r="A69" t="str">
        <f t="shared" si="0"/>
        <v>SEGUREXPO45688</v>
      </c>
      <c r="B69" s="100" t="s">
        <v>16</v>
      </c>
      <c r="C69" s="101">
        <v>45688</v>
      </c>
      <c r="D69" s="103">
        <v>5815.3</v>
      </c>
      <c r="E69" s="103">
        <v>6527.98</v>
      </c>
      <c r="F69" s="100"/>
    </row>
    <row r="70" spans="1:6" ht="15" customHeight="1" x14ac:dyDescent="0.25">
      <c r="A70" t="str">
        <f t="shared" si="0"/>
        <v>SEGUREXPO45716</v>
      </c>
      <c r="B70" s="100" t="s">
        <v>16</v>
      </c>
      <c r="C70" s="101">
        <v>45716</v>
      </c>
      <c r="D70" s="103">
        <v>5883.7</v>
      </c>
      <c r="E70" s="103">
        <v>6624.53</v>
      </c>
      <c r="F70" s="100"/>
    </row>
    <row r="71" spans="1:6" ht="15" customHeight="1" x14ac:dyDescent="0.25">
      <c r="A71" t="str">
        <f t="shared" ref="A71:A83" si="1">+B71&amp;C71</f>
        <v>SEGUREXPO45747</v>
      </c>
      <c r="B71" s="100" t="s">
        <v>16</v>
      </c>
      <c r="C71" s="101">
        <v>45747</v>
      </c>
      <c r="D71" s="103">
        <v>6126.16</v>
      </c>
      <c r="E71" s="103">
        <v>6739.52</v>
      </c>
      <c r="F71" s="100"/>
    </row>
    <row r="72" spans="1:6" ht="15" customHeight="1" x14ac:dyDescent="0.25">
      <c r="A72" t="str">
        <f t="shared" si="1"/>
        <v>SOLIDARIA45688</v>
      </c>
      <c r="B72" s="100" t="s">
        <v>17</v>
      </c>
      <c r="C72" s="101">
        <v>45688</v>
      </c>
      <c r="D72" s="103">
        <v>85009.600000000006</v>
      </c>
      <c r="E72" s="103">
        <v>42617.26</v>
      </c>
      <c r="F72" s="100"/>
    </row>
    <row r="73" spans="1:6" ht="15" customHeight="1" x14ac:dyDescent="0.25">
      <c r="A73" t="str">
        <f t="shared" si="1"/>
        <v>SOLIDARIA45716</v>
      </c>
      <c r="B73" s="100" t="s">
        <v>17</v>
      </c>
      <c r="C73" s="101">
        <v>45716</v>
      </c>
      <c r="D73" s="103">
        <v>86890.53</v>
      </c>
      <c r="E73" s="103">
        <v>42789.68</v>
      </c>
      <c r="F73" s="100"/>
    </row>
    <row r="74" spans="1:6" ht="15" customHeight="1" x14ac:dyDescent="0.25">
      <c r="A74" t="str">
        <f t="shared" si="1"/>
        <v>SOLIDARIA45747</v>
      </c>
      <c r="B74" s="100" t="s">
        <v>17</v>
      </c>
      <c r="C74" s="101">
        <v>45747</v>
      </c>
      <c r="D74" s="103">
        <v>83815.820000000007</v>
      </c>
      <c r="E74" s="103">
        <v>42611.46</v>
      </c>
      <c r="F74" s="100"/>
    </row>
    <row r="75" spans="1:6" ht="15" customHeight="1" x14ac:dyDescent="0.25">
      <c r="A75" t="str">
        <f t="shared" si="1"/>
        <v>SOLUNION45688</v>
      </c>
      <c r="B75" s="100" t="s">
        <v>18</v>
      </c>
      <c r="C75" s="101">
        <v>45688</v>
      </c>
      <c r="D75" s="103">
        <v>9469.4</v>
      </c>
      <c r="E75" s="103">
        <v>9199.44</v>
      </c>
      <c r="F75" s="100"/>
    </row>
    <row r="76" spans="1:6" ht="15" customHeight="1" x14ac:dyDescent="0.25">
      <c r="A76" t="str">
        <f t="shared" si="1"/>
        <v>SOLUNION45716</v>
      </c>
      <c r="B76" s="100" t="s">
        <v>18</v>
      </c>
      <c r="C76" s="101">
        <v>45716</v>
      </c>
      <c r="D76" s="103">
        <v>9532.36</v>
      </c>
      <c r="E76" s="103">
        <v>9419.01</v>
      </c>
      <c r="F76" s="100"/>
    </row>
    <row r="77" spans="1:6" ht="15" customHeight="1" x14ac:dyDescent="0.25">
      <c r="A77" t="str">
        <f t="shared" si="1"/>
        <v>SOLUNION45747</v>
      </c>
      <c r="B77" s="100" t="s">
        <v>18</v>
      </c>
      <c r="C77" s="101">
        <v>45747</v>
      </c>
      <c r="D77" s="103">
        <v>9595.2000000000007</v>
      </c>
      <c r="E77" s="103">
        <v>9603.85</v>
      </c>
      <c r="F77" s="100"/>
    </row>
    <row r="78" spans="1:6" ht="15" customHeight="1" x14ac:dyDescent="0.25">
      <c r="A78" t="str">
        <f t="shared" si="1"/>
        <v>SURAMERICANA45688</v>
      </c>
      <c r="B78" s="100" t="s">
        <v>19</v>
      </c>
      <c r="C78" s="101">
        <v>45688</v>
      </c>
      <c r="D78" s="103">
        <v>412322.92</v>
      </c>
      <c r="E78" s="103">
        <v>305120.62</v>
      </c>
    </row>
    <row r="79" spans="1:6" ht="15" customHeight="1" x14ac:dyDescent="0.25">
      <c r="A79" t="str">
        <f t="shared" si="1"/>
        <v>SURAMERICANA45716</v>
      </c>
      <c r="B79" s="100" t="s">
        <v>19</v>
      </c>
      <c r="C79" s="101">
        <v>45716</v>
      </c>
      <c r="D79" s="103">
        <v>408724.13</v>
      </c>
      <c r="E79" s="103">
        <v>306799.13</v>
      </c>
    </row>
    <row r="80" spans="1:6" ht="15" customHeight="1" x14ac:dyDescent="0.25">
      <c r="A80" t="str">
        <f t="shared" si="1"/>
        <v>SURAMERICANA45747</v>
      </c>
      <c r="B80" s="100" t="s">
        <v>19</v>
      </c>
      <c r="C80" s="101">
        <v>45747</v>
      </c>
      <c r="D80" s="103">
        <v>398729.45</v>
      </c>
      <c r="E80" s="103">
        <v>302357.33</v>
      </c>
    </row>
    <row r="81" spans="1:5" ht="15" customHeight="1" x14ac:dyDescent="0.25">
      <c r="A81" t="str">
        <f t="shared" si="1"/>
        <v>ZURICH45688</v>
      </c>
      <c r="B81" s="100" t="s">
        <v>20</v>
      </c>
      <c r="C81" s="101">
        <v>45688</v>
      </c>
      <c r="D81" s="103">
        <v>53916.36</v>
      </c>
      <c r="E81" s="103">
        <v>23683.17</v>
      </c>
    </row>
    <row r="82" spans="1:5" ht="15" customHeight="1" x14ac:dyDescent="0.25">
      <c r="A82" t="str">
        <f t="shared" si="1"/>
        <v>ZURICH45716</v>
      </c>
      <c r="B82" s="100" t="s">
        <v>20</v>
      </c>
      <c r="C82" s="101">
        <v>45716</v>
      </c>
      <c r="D82" s="103">
        <v>53787.8</v>
      </c>
      <c r="E82" s="103">
        <v>22988.71</v>
      </c>
    </row>
    <row r="83" spans="1:5" ht="15" customHeight="1" x14ac:dyDescent="0.25">
      <c r="A83" t="str">
        <f t="shared" si="1"/>
        <v>ZURICH45747</v>
      </c>
      <c r="B83" s="100" t="s">
        <v>20</v>
      </c>
      <c r="C83" s="101">
        <v>45747</v>
      </c>
      <c r="D83" s="103">
        <v>54829.9</v>
      </c>
      <c r="E83" s="103">
        <v>24191.16</v>
      </c>
    </row>
    <row r="84" spans="1:5" x14ac:dyDescent="0.25">
      <c r="C84" s="34"/>
    </row>
    <row r="85" spans="1:5" x14ac:dyDescent="0.25">
      <c r="C85" s="34"/>
    </row>
    <row r="86" spans="1:5" x14ac:dyDescent="0.25">
      <c r="C86" s="34"/>
    </row>
    <row r="87" spans="1:5" x14ac:dyDescent="0.25">
      <c r="C87" s="34"/>
    </row>
    <row r="88" spans="1:5" x14ac:dyDescent="0.25">
      <c r="C88" s="34"/>
    </row>
    <row r="89" spans="1:5" x14ac:dyDescent="0.25">
      <c r="C89" s="34"/>
    </row>
    <row r="90" spans="1:5" x14ac:dyDescent="0.25">
      <c r="C90" s="34"/>
    </row>
    <row r="91" spans="1:5" x14ac:dyDescent="0.25">
      <c r="C91" s="3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P57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C3" sqref="C3:D3"/>
    </sheetView>
  </sheetViews>
  <sheetFormatPr baseColWidth="10" defaultColWidth="9.140625" defaultRowHeight="14.25" x14ac:dyDescent="0.2"/>
  <cols>
    <col min="1" max="1" width="25.85546875" style="8" customWidth="1"/>
    <col min="2" max="5" width="15.7109375" style="8" customWidth="1"/>
    <col min="6" max="16" width="9.140625" style="27"/>
    <col min="17" max="16384" width="9.140625" style="8"/>
  </cols>
  <sheetData>
    <row r="1" spans="1:16" s="3" customFormat="1" ht="20.25" x14ac:dyDescent="0.25">
      <c r="A1" s="2"/>
      <c r="B1" s="108" t="s">
        <v>34</v>
      </c>
      <c r="C1" s="108"/>
      <c r="D1" s="108"/>
      <c r="E1" s="108"/>
      <c r="F1" s="1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5" customFormat="1" ht="18" x14ac:dyDescent="0.25">
      <c r="A2" s="4"/>
      <c r="B2" s="109" t="s">
        <v>56</v>
      </c>
      <c r="C2" s="109"/>
      <c r="D2" s="109"/>
      <c r="E2" s="109"/>
      <c r="F2" s="11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7" customFormat="1" ht="15.75" x14ac:dyDescent="0.25">
      <c r="A3" s="6"/>
      <c r="C3" s="113">
        <v>45747</v>
      </c>
      <c r="D3" s="114"/>
      <c r="E3" s="25"/>
      <c r="F3" s="1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7" customFormat="1" ht="15.75" customHeight="1" thickBot="1" x14ac:dyDescent="0.3">
      <c r="B4" s="112" t="s">
        <v>35</v>
      </c>
      <c r="C4" s="112"/>
      <c r="D4" s="112"/>
      <c r="E4" s="112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7" customFormat="1" ht="34.5" customHeight="1" thickTop="1" x14ac:dyDescent="0.25">
      <c r="A5" s="110" t="s">
        <v>36</v>
      </c>
      <c r="B5" s="105" t="s">
        <v>56</v>
      </c>
      <c r="C5" s="125"/>
      <c r="D5" s="125"/>
      <c r="E5" s="106"/>
      <c r="F5" s="29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9" customFormat="1" ht="30.75" customHeight="1" thickBot="1" x14ac:dyDescent="0.3">
      <c r="A6" s="111"/>
      <c r="B6" s="126" t="s">
        <v>46</v>
      </c>
      <c r="C6" s="127"/>
      <c r="D6" s="128" t="s">
        <v>47</v>
      </c>
      <c r="E6" s="129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4.75" customHeight="1" x14ac:dyDescent="0.2">
      <c r="A7" s="14" t="s">
        <v>1</v>
      </c>
      <c r="B7" s="130">
        <f>+IFERROR(VLOOKUP($A7&amp;$C$3,BaseRS_GEN!$A$3:$G$863,4,0),"N.A.")</f>
        <v>33920.839999999997</v>
      </c>
      <c r="C7" s="131"/>
      <c r="D7" s="132">
        <f>+IFERROR(VLOOKUP($A7&amp;$C$3,BaseRS_GEN!$A$3:$G$863,5,0),"N.A.")</f>
        <v>7718.92</v>
      </c>
      <c r="E7" s="133"/>
    </row>
    <row r="8" spans="1:16" ht="24.75" customHeight="1" x14ac:dyDescent="0.2">
      <c r="A8" s="14" t="s">
        <v>93</v>
      </c>
      <c r="B8" s="121">
        <f>+IFERROR(VLOOKUP($A8&amp;$C$3,BaseRS_GEN!$A$3:$G$863,4,0),"N.A.")</f>
        <v>186385.82</v>
      </c>
      <c r="C8" s="122"/>
      <c r="D8" s="119">
        <f>+IFERROR(VLOOKUP($A8&amp;$C$3,BaseRS_GEN!$A$3:$G$863,5,0),"N.A.")</f>
        <v>113893.6</v>
      </c>
      <c r="E8" s="120"/>
    </row>
    <row r="9" spans="1:16" ht="24.75" customHeight="1" x14ac:dyDescent="0.2">
      <c r="A9" s="14" t="s">
        <v>2</v>
      </c>
      <c r="B9" s="121">
        <f>+IFERROR(VLOOKUP($A9&amp;$C$3,BaseRS_GEN!$A$3:$G$863,4,0),"N.A.")</f>
        <v>330385.38</v>
      </c>
      <c r="C9" s="122"/>
      <c r="D9" s="119">
        <f>+IFERROR(VLOOKUP($A9&amp;$C$3,BaseRS_GEN!$A$3:$G$863,5,0),"N.A.")</f>
        <v>192634.03</v>
      </c>
      <c r="E9" s="120"/>
    </row>
    <row r="10" spans="1:16" ht="24.75" customHeight="1" x14ac:dyDescent="0.2">
      <c r="A10" s="14" t="s">
        <v>3</v>
      </c>
      <c r="B10" s="121">
        <f>+IFERROR(VLOOKUP($A10&amp;$C$3,BaseRS_GEN!$A$3:$G$863,4,0),"N.A.")</f>
        <v>29153.49</v>
      </c>
      <c r="C10" s="122"/>
      <c r="D10" s="119">
        <f>+IFERROR(VLOOKUP($A10&amp;$C$3,BaseRS_GEN!$A$3:$G$863,5,0),"N.A.")</f>
        <v>13539.72</v>
      </c>
      <c r="E10" s="120"/>
    </row>
    <row r="11" spans="1:16" ht="24.75" customHeight="1" x14ac:dyDescent="0.2">
      <c r="A11" s="14" t="s">
        <v>4</v>
      </c>
      <c r="B11" s="121">
        <f>+IFERROR(VLOOKUP($A11&amp;$C$3,BaseRS_GEN!$A$3:$G$863,4,0),"N.A.")</f>
        <v>13860.23</v>
      </c>
      <c r="C11" s="122"/>
      <c r="D11" s="119">
        <f>+IFERROR(VLOOKUP($A11&amp;$C$3,BaseRS_GEN!$A$3:$G$863,5,0),"N.A.")</f>
        <v>2256.91</v>
      </c>
      <c r="E11" s="120"/>
    </row>
    <row r="12" spans="1:16" ht="24.75" customHeight="1" x14ac:dyDescent="0.2">
      <c r="A12" s="14" t="s">
        <v>5</v>
      </c>
      <c r="B12" s="121">
        <f>+IFERROR(VLOOKUP($A12&amp;$C$3,BaseRS_GEN!$A$3:$G$863,4,0),"N.A.")</f>
        <v>224541.65</v>
      </c>
      <c r="C12" s="122"/>
      <c r="D12" s="119">
        <f>+IFERROR(VLOOKUP($A12&amp;$C$3,BaseRS_GEN!$A$3:$G$863,5,0),"N.A.")</f>
        <v>174451.94</v>
      </c>
      <c r="E12" s="120"/>
    </row>
    <row r="13" spans="1:16" ht="24.75" customHeight="1" x14ac:dyDescent="0.2">
      <c r="A13" s="14" t="s">
        <v>6</v>
      </c>
      <c r="B13" s="121">
        <f>+IFERROR(VLOOKUP($A13&amp;$C$3,BaseRS_GEN!$A$3:$G$863,4,0),"N.A.")</f>
        <v>225066.16</v>
      </c>
      <c r="C13" s="122"/>
      <c r="D13" s="119">
        <f>+IFERROR(VLOOKUP($A13&amp;$C$3,BaseRS_GEN!$A$3:$G$863,5,0),"N.A.")</f>
        <v>79390.47</v>
      </c>
      <c r="E13" s="120"/>
    </row>
    <row r="14" spans="1:16" ht="24.75" customHeight="1" x14ac:dyDescent="0.2">
      <c r="A14" s="14" t="s">
        <v>7</v>
      </c>
      <c r="B14" s="121">
        <f>+IFERROR(VLOOKUP($A14&amp;$C$3,BaseRS_GEN!$A$3:$G$863,4,0),"N.A.")</f>
        <v>80279.91</v>
      </c>
      <c r="C14" s="122"/>
      <c r="D14" s="119">
        <f>+IFERROR(VLOOKUP($A14&amp;$C$3,BaseRS_GEN!$A$3:$G$863,5,0),"N.A.")</f>
        <v>32593.42</v>
      </c>
      <c r="E14" s="120"/>
    </row>
    <row r="15" spans="1:16" ht="24.75" customHeight="1" x14ac:dyDescent="0.2">
      <c r="A15" s="14" t="s">
        <v>94</v>
      </c>
      <c r="B15" s="121">
        <f>+IFERROR(VLOOKUP($A15&amp;$C$3,BaseRS_GEN!$A$3:$G$863,4,0),"N.A.")</f>
        <v>2016.39</v>
      </c>
      <c r="C15" s="122"/>
      <c r="D15" s="119">
        <f>+IFERROR(VLOOKUP($A15&amp;$C$3,BaseRS_GEN!$A$3:$G$863,5,0),"N.A.")</f>
        <v>2138.7199999999998</v>
      </c>
      <c r="E15" s="120"/>
    </row>
    <row r="16" spans="1:16" ht="24.75" customHeight="1" x14ac:dyDescent="0.2">
      <c r="A16" s="14" t="s">
        <v>114</v>
      </c>
      <c r="B16" s="121">
        <f>+IFERROR(VLOOKUP($A16&amp;$C$3,BaseRS_GEN!$A$3:$G$863,4,0),"N.A.")</f>
        <v>7610.35</v>
      </c>
      <c r="C16" s="122"/>
      <c r="D16" s="119">
        <f>+IFERROR(VLOOKUP($A16&amp;$C$3,BaseRS_GEN!$A$3:$G$863,5,0),"N.A.")</f>
        <v>782.5</v>
      </c>
      <c r="E16" s="120"/>
    </row>
    <row r="17" spans="1:5" ht="24.75" customHeight="1" x14ac:dyDescent="0.2">
      <c r="A17" s="14" t="s">
        <v>8</v>
      </c>
      <c r="B17" s="121">
        <f>+IFERROR(VLOOKUP($A17&amp;$C$3,BaseRS_GEN!$A$3:$G$863,4,0),"N.A.")</f>
        <v>21030.16</v>
      </c>
      <c r="C17" s="122"/>
      <c r="D17" s="119">
        <f>+IFERROR(VLOOKUP($A17&amp;$C$3,BaseRS_GEN!$A$3:$G$863,5,0),"N.A.")</f>
        <v>10545.51</v>
      </c>
      <c r="E17" s="120"/>
    </row>
    <row r="18" spans="1:5" ht="24.75" customHeight="1" x14ac:dyDescent="0.2">
      <c r="A18" s="14" t="s">
        <v>9</v>
      </c>
      <c r="B18" s="121">
        <f>+IFERROR(VLOOKUP($A18&amp;$C$3,BaseRS_GEN!$A$3:$G$863,4,0),"N.A.")</f>
        <v>52783.51</v>
      </c>
      <c r="C18" s="122"/>
      <c r="D18" s="119">
        <f>+IFERROR(VLOOKUP($A18&amp;$C$3,BaseRS_GEN!$A$3:$G$863,5,0),"N.A.")</f>
        <v>55621</v>
      </c>
      <c r="E18" s="120"/>
    </row>
    <row r="19" spans="1:5" ht="24.75" customHeight="1" x14ac:dyDescent="0.2">
      <c r="A19" s="14" t="s">
        <v>10</v>
      </c>
      <c r="B19" s="121">
        <f>+IFERROR(VLOOKUP($A19&amp;$C$3,BaseRS_GEN!$A$3:$G$863,4,0),"N.A.")</f>
        <v>180854.41</v>
      </c>
      <c r="C19" s="122"/>
      <c r="D19" s="119">
        <f>+IFERROR(VLOOKUP($A19&amp;$C$3,BaseRS_GEN!$A$3:$G$863,5,0),"N.A.")</f>
        <v>164342.64000000001</v>
      </c>
      <c r="E19" s="120"/>
    </row>
    <row r="20" spans="1:5" ht="24.75" customHeight="1" x14ac:dyDescent="0.2">
      <c r="A20" s="14" t="s">
        <v>115</v>
      </c>
      <c r="B20" s="121">
        <f>+IFERROR(VLOOKUP($A20&amp;$C$3,BaseRS_GEN!$A$3:$G$863,4,0),"N.A.")</f>
        <v>747.55</v>
      </c>
      <c r="C20" s="122"/>
      <c r="D20" s="119">
        <f>+IFERROR(VLOOKUP($A20&amp;$C$3,BaseRS_GEN!$A$3:$G$863,5,0),"N.A.")</f>
        <v>3.82</v>
      </c>
      <c r="E20" s="120"/>
    </row>
    <row r="21" spans="1:5" ht="24.75" customHeight="1" x14ac:dyDescent="0.2">
      <c r="A21" s="14" t="s">
        <v>98</v>
      </c>
      <c r="B21" s="121">
        <f>+IFERROR(VLOOKUP($A21&amp;$C$3,BaseRS_GEN!$A$3:$G$863,4,0),"N.A.")</f>
        <v>210038.24</v>
      </c>
      <c r="C21" s="122"/>
      <c r="D21" s="119">
        <f>+IFERROR(VLOOKUP($A21&amp;$C$3,BaseRS_GEN!$A$3:$G$863,5,0),"N.A.")</f>
        <v>155149.85999999999</v>
      </c>
      <c r="E21" s="120"/>
    </row>
    <row r="22" spans="1:5" ht="24.75" customHeight="1" x14ac:dyDescent="0.2">
      <c r="A22" s="14" t="s">
        <v>11</v>
      </c>
      <c r="B22" s="121">
        <f>+IFERROR(VLOOKUP($A22&amp;$C$3,BaseRS_GEN!$A$3:$G$863,4,0),"N.A.")</f>
        <v>3865.84</v>
      </c>
      <c r="C22" s="122"/>
      <c r="D22" s="119">
        <f>+IFERROR(VLOOKUP($A22&amp;$C$3,BaseRS_GEN!$A$3:$G$863,5,0),"N.A.")</f>
        <v>676.26</v>
      </c>
      <c r="E22" s="120"/>
    </row>
    <row r="23" spans="1:5" ht="24.75" customHeight="1" x14ac:dyDescent="0.2">
      <c r="A23" s="14" t="s">
        <v>12</v>
      </c>
      <c r="B23" s="121">
        <f>+IFERROR(VLOOKUP($A23&amp;$C$3,BaseRS_GEN!$A$3:$G$863,4,0),"N.A.")</f>
        <v>162995.1</v>
      </c>
      <c r="C23" s="122"/>
      <c r="D23" s="119">
        <f>+IFERROR(VLOOKUP($A23&amp;$C$3,BaseRS_GEN!$A$3:$G$863,5,0),"N.A.")</f>
        <v>119362.01</v>
      </c>
      <c r="E23" s="120"/>
    </row>
    <row r="24" spans="1:5" ht="24.75" customHeight="1" x14ac:dyDescent="0.2">
      <c r="A24" s="14" t="s">
        <v>13</v>
      </c>
      <c r="B24" s="121">
        <f>+IFERROR(VLOOKUP($A24&amp;$C$3,BaseRS_GEN!$A$3:$G$863,4,0),"N.A.")</f>
        <v>158957.6</v>
      </c>
      <c r="C24" s="122"/>
      <c r="D24" s="119">
        <f>+IFERROR(VLOOKUP($A24&amp;$C$3,BaseRS_GEN!$A$3:$G$863,5,0),"N.A.")</f>
        <v>97086.11</v>
      </c>
      <c r="E24" s="120"/>
    </row>
    <row r="25" spans="1:5" ht="24.75" customHeight="1" x14ac:dyDescent="0.2">
      <c r="A25" s="14" t="s">
        <v>14</v>
      </c>
      <c r="B25" s="121">
        <f>+IFERROR(VLOOKUP($A25&amp;$C$3,BaseRS_GEN!$A$3:$G$863,4,0),"N.A.")</f>
        <v>14899.2</v>
      </c>
      <c r="C25" s="122"/>
      <c r="D25" s="119">
        <f>+IFERROR(VLOOKUP($A25&amp;$C$3,BaseRS_GEN!$A$3:$G$863,5,0),"N.A.")</f>
        <v>5792.62</v>
      </c>
      <c r="E25" s="120"/>
    </row>
    <row r="26" spans="1:5" ht="24.75" customHeight="1" x14ac:dyDescent="0.2">
      <c r="A26" s="14" t="s">
        <v>15</v>
      </c>
      <c r="B26" s="121">
        <f>+IFERROR(VLOOKUP($A26&amp;$C$3,BaseRS_GEN!$A$3:$G$863,4,0),"N.A.")</f>
        <v>418889.66</v>
      </c>
      <c r="C26" s="122"/>
      <c r="D26" s="119">
        <f>+IFERROR(VLOOKUP($A26&amp;$C$3,BaseRS_GEN!$A$3:$G$863,5,0),"N.A.")</f>
        <v>211253.79</v>
      </c>
      <c r="E26" s="120"/>
    </row>
    <row r="27" spans="1:5" ht="24.75" customHeight="1" x14ac:dyDescent="0.2">
      <c r="A27" s="14" t="s">
        <v>117</v>
      </c>
      <c r="B27" s="121">
        <f>+IFERROR(VLOOKUP($A27&amp;$C$3,BaseRS_GEN!$A$3:$G$863,4,0),"N.A.")</f>
        <v>56.5</v>
      </c>
      <c r="C27" s="122"/>
      <c r="D27" s="119">
        <f>+IFERROR(VLOOKUP($A27&amp;$C$3,BaseRS_GEN!$A$3:$G$863,5,0),"N.A.")</f>
        <v>0.45</v>
      </c>
      <c r="E27" s="120"/>
    </row>
    <row r="28" spans="1:5" ht="24.75" customHeight="1" x14ac:dyDescent="0.2">
      <c r="A28" s="14" t="s">
        <v>96</v>
      </c>
      <c r="B28" s="121">
        <f>+IFERROR(VLOOKUP($A28&amp;$C$3,BaseRS_GEN!$A$3:$G$863,4,0),"N.A.")</f>
        <v>121714.79</v>
      </c>
      <c r="C28" s="122"/>
      <c r="D28" s="119">
        <f>+IFERROR(VLOOKUP($A28&amp;$C$3,BaseRS_GEN!$A$3:$G$863,5,0),"N.A.")</f>
        <v>52305.69</v>
      </c>
      <c r="E28" s="120"/>
    </row>
    <row r="29" spans="1:5" ht="24.75" customHeight="1" x14ac:dyDescent="0.2">
      <c r="A29" s="14" t="s">
        <v>16</v>
      </c>
      <c r="B29" s="121">
        <f>+IFERROR(VLOOKUP($A29&amp;$C$3,BaseRS_GEN!$A$3:$G$863,4,0),"N.A.")</f>
        <v>6126.16</v>
      </c>
      <c r="C29" s="122"/>
      <c r="D29" s="119">
        <f>+IFERROR(VLOOKUP($A29&amp;$C$3,BaseRS_GEN!$A$3:$G$863,5,0),"N.A.")</f>
        <v>6739.52</v>
      </c>
      <c r="E29" s="120"/>
    </row>
    <row r="30" spans="1:5" ht="24.75" customHeight="1" x14ac:dyDescent="0.2">
      <c r="A30" s="14" t="s">
        <v>17</v>
      </c>
      <c r="B30" s="121">
        <f>+IFERROR(VLOOKUP($A30&amp;$C$3,BaseRS_GEN!$A$3:$G$863,4,0),"N.A.")</f>
        <v>83815.820000000007</v>
      </c>
      <c r="C30" s="122"/>
      <c r="D30" s="119">
        <f>+IFERROR(VLOOKUP($A30&amp;$C$3,BaseRS_GEN!$A$3:$G$863,5,0),"N.A.")</f>
        <v>42611.46</v>
      </c>
      <c r="E30" s="120"/>
    </row>
    <row r="31" spans="1:5" ht="24.75" customHeight="1" x14ac:dyDescent="0.2">
      <c r="A31" s="14" t="s">
        <v>18</v>
      </c>
      <c r="B31" s="121">
        <f>+IFERROR(VLOOKUP($A31&amp;$C$3,BaseRS_GEN!$A$3:$G$863,4,0),"N.A.")</f>
        <v>9595.2000000000007</v>
      </c>
      <c r="C31" s="122"/>
      <c r="D31" s="119">
        <f>+IFERROR(VLOOKUP($A31&amp;$C$3,BaseRS_GEN!$A$3:$G$863,5,0),"N.A.")</f>
        <v>9603.85</v>
      </c>
      <c r="E31" s="120"/>
    </row>
    <row r="32" spans="1:5" ht="24.75" customHeight="1" x14ac:dyDescent="0.2">
      <c r="A32" s="14" t="s">
        <v>19</v>
      </c>
      <c r="B32" s="121">
        <f>+IFERROR(VLOOKUP($A32&amp;$C$3,BaseRS_GEN!$A$3:$G$863,4,0),"N.A.")</f>
        <v>398729.45</v>
      </c>
      <c r="C32" s="122"/>
      <c r="D32" s="119">
        <f>+IFERROR(VLOOKUP($A32&amp;$C$3,BaseRS_GEN!$A$3:$G$863,5,0),"N.A.")</f>
        <v>302357.33</v>
      </c>
      <c r="E32" s="120"/>
    </row>
    <row r="33" spans="1:5" s="27" customFormat="1" ht="24.75" customHeight="1" thickBot="1" x14ac:dyDescent="0.25">
      <c r="A33" s="15" t="s">
        <v>20</v>
      </c>
      <c r="B33" s="123">
        <f>+IFERROR(VLOOKUP($A33&amp;$C$3,BaseRS_GEN!$A$3:$G$863,4,0),"N.A.")</f>
        <v>54829.9</v>
      </c>
      <c r="C33" s="124"/>
      <c r="D33" s="119">
        <f>+IFERROR(VLOOKUP($A33&amp;$C$3,BaseRS_GEN!$A$3:$G$863,5,0),"N.A.")</f>
        <v>24191.16</v>
      </c>
      <c r="E33" s="120"/>
    </row>
    <row r="34" spans="1:5" s="27" customFormat="1" ht="15" thickTop="1" x14ac:dyDescent="0.2">
      <c r="D34" s="32"/>
      <c r="E34" s="32"/>
    </row>
    <row r="35" spans="1:5" s="27" customFormat="1" x14ac:dyDescent="0.2"/>
    <row r="36" spans="1:5" s="27" customFormat="1" x14ac:dyDescent="0.2"/>
    <row r="37" spans="1:5" s="27" customFormat="1" x14ac:dyDescent="0.2"/>
    <row r="38" spans="1:5" s="27" customFormat="1" x14ac:dyDescent="0.2"/>
    <row r="39" spans="1:5" s="27" customFormat="1" x14ac:dyDescent="0.2"/>
    <row r="40" spans="1:5" s="27" customFormat="1" x14ac:dyDescent="0.2"/>
    <row r="41" spans="1:5" s="27" customFormat="1" x14ac:dyDescent="0.2"/>
    <row r="42" spans="1:5" s="27" customFormat="1" x14ac:dyDescent="0.2"/>
    <row r="43" spans="1:5" s="27" customFormat="1" x14ac:dyDescent="0.2"/>
    <row r="44" spans="1:5" x14ac:dyDescent="0.2">
      <c r="A44" s="27"/>
      <c r="B44" s="27"/>
      <c r="C44" s="27"/>
      <c r="D44" s="27"/>
      <c r="E44" s="27"/>
    </row>
    <row r="45" spans="1:5" x14ac:dyDescent="0.2">
      <c r="A45" s="22"/>
    </row>
    <row r="46" spans="1:5" x14ac:dyDescent="0.2">
      <c r="A46" s="22"/>
    </row>
    <row r="47" spans="1:5" x14ac:dyDescent="0.2">
      <c r="A47" s="22"/>
    </row>
    <row r="48" spans="1:5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</sheetData>
  <sheetProtection algorithmName="SHA-512" hashValue="r5E+qPqAhfdzqTuZv5f5hjJAaja2QwDLEexk7dbKi6+e1c2kjHtJHV/MNvqBRtY5DqrnjLwDwIw9V3cYp1FOhw==" saltValue="hPxDhwpqvP9De6w6bOvSow==" spinCount="100000" sheet="1" objects="1" scenarios="1"/>
  <sortState xmlns:xlrd2="http://schemas.microsoft.com/office/spreadsheetml/2017/richdata2" ref="A7:A33">
    <sortCondition ref="A7:A33"/>
  </sortState>
  <mergeCells count="62">
    <mergeCell ref="B7:C7"/>
    <mergeCell ref="C3:D3"/>
    <mergeCell ref="B8:C8"/>
    <mergeCell ref="B10:C10"/>
    <mergeCell ref="B11:C11"/>
    <mergeCell ref="D7:E7"/>
    <mergeCell ref="D9:E9"/>
    <mergeCell ref="B9:C9"/>
    <mergeCell ref="B1:E1"/>
    <mergeCell ref="B2:E2"/>
    <mergeCell ref="A5:A6"/>
    <mergeCell ref="B5:E5"/>
    <mergeCell ref="B4:E4"/>
    <mergeCell ref="B6:C6"/>
    <mergeCell ref="D6:E6"/>
    <mergeCell ref="B33:C33"/>
    <mergeCell ref="B24:C24"/>
    <mergeCell ref="B25:C25"/>
    <mergeCell ref="B26:C26"/>
    <mergeCell ref="B28:C28"/>
    <mergeCell ref="B29:C29"/>
    <mergeCell ref="B30:C30"/>
    <mergeCell ref="B31:C31"/>
    <mergeCell ref="B32:C32"/>
    <mergeCell ref="B27:C27"/>
    <mergeCell ref="B19:C19"/>
    <mergeCell ref="B21:C21"/>
    <mergeCell ref="B22:C22"/>
    <mergeCell ref="B23:C23"/>
    <mergeCell ref="B20:C20"/>
    <mergeCell ref="B12:C12"/>
    <mergeCell ref="B13:C13"/>
    <mergeCell ref="B14:C14"/>
    <mergeCell ref="B15:C15"/>
    <mergeCell ref="B18:C18"/>
    <mergeCell ref="B17:C17"/>
    <mergeCell ref="B16:C16"/>
    <mergeCell ref="D12:E12"/>
    <mergeCell ref="D11:E11"/>
    <mergeCell ref="D10:E10"/>
    <mergeCell ref="D8:E8"/>
    <mergeCell ref="D24:E24"/>
    <mergeCell ref="D23:E23"/>
    <mergeCell ref="D22:E22"/>
    <mergeCell ref="D21:E21"/>
    <mergeCell ref="D19:E19"/>
    <mergeCell ref="D18:E18"/>
    <mergeCell ref="D15:E15"/>
    <mergeCell ref="D14:E14"/>
    <mergeCell ref="D13:E13"/>
    <mergeCell ref="D17:E17"/>
    <mergeCell ref="D16:E16"/>
    <mergeCell ref="D20:E20"/>
    <mergeCell ref="D33:E33"/>
    <mergeCell ref="D25:E25"/>
    <mergeCell ref="D26:E26"/>
    <mergeCell ref="D28:E28"/>
    <mergeCell ref="D29:E29"/>
    <mergeCell ref="D30:E30"/>
    <mergeCell ref="D31:E31"/>
    <mergeCell ref="D32:E32"/>
    <mergeCell ref="D27:E27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ListaD!$A$1:$A$3</xm:f>
          </x14:formula1>
          <xm:sqref>C3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FFFF66"/>
  </sheetPr>
  <dimension ref="A1:I65"/>
  <sheetViews>
    <sheetView zoomScale="85" zoomScaleNormal="85" workbookViewId="0"/>
  </sheetViews>
  <sheetFormatPr baseColWidth="10" defaultColWidth="9.140625" defaultRowHeight="15" x14ac:dyDescent="0.25"/>
  <cols>
    <col min="1" max="1" width="25.42578125" bestFit="1" customWidth="1"/>
    <col min="2" max="2" width="21.85546875" customWidth="1"/>
    <col min="3" max="3" width="12" customWidth="1"/>
    <col min="4" max="4" width="29" customWidth="1"/>
    <col min="5" max="5" width="33" customWidth="1"/>
    <col min="6" max="6" width="30.7109375" bestFit="1" customWidth="1"/>
    <col min="7" max="7" width="48" bestFit="1" customWidth="1"/>
    <col min="8" max="8" width="27.85546875" bestFit="1" customWidth="1"/>
    <col min="9" max="9" width="30.7109375" bestFit="1" customWidth="1"/>
  </cols>
  <sheetData>
    <row r="1" spans="1:9" ht="15" customHeight="1" x14ac:dyDescent="0.25">
      <c r="B1" s="1"/>
      <c r="C1" s="1"/>
      <c r="D1" s="1" t="s">
        <v>66</v>
      </c>
      <c r="E1" s="1" t="s">
        <v>48</v>
      </c>
      <c r="F1" s="1"/>
      <c r="G1" s="1"/>
      <c r="H1" s="1" t="s">
        <v>45</v>
      </c>
      <c r="I1" s="1"/>
    </row>
    <row r="2" spans="1:9" ht="15" customHeight="1" x14ac:dyDescent="0.25">
      <c r="B2" s="1"/>
      <c r="C2" s="1"/>
      <c r="D2" s="1" t="s">
        <v>67</v>
      </c>
      <c r="E2" s="1" t="s">
        <v>46</v>
      </c>
      <c r="F2" s="1" t="s">
        <v>47</v>
      </c>
      <c r="G2" s="1" t="s">
        <v>67</v>
      </c>
      <c r="H2" s="1" t="s">
        <v>46</v>
      </c>
      <c r="I2" s="1" t="s">
        <v>47</v>
      </c>
    </row>
    <row r="3" spans="1:9" ht="15" customHeight="1" x14ac:dyDescent="0.25">
      <c r="A3" t="str">
        <f>+B3&amp;C3</f>
        <v>ALFA VIDA45688</v>
      </c>
      <c r="B3" s="100" t="s">
        <v>21</v>
      </c>
      <c r="C3" s="101">
        <v>45688</v>
      </c>
      <c r="D3" s="103">
        <v>1486857.86</v>
      </c>
      <c r="E3" s="103">
        <v>3224.01</v>
      </c>
      <c r="F3" s="103">
        <v>2264.16</v>
      </c>
      <c r="G3" s="103">
        <v>4093.02</v>
      </c>
      <c r="H3" s="103">
        <v>85412.35</v>
      </c>
      <c r="I3" s="103">
        <v>47082.25</v>
      </c>
    </row>
    <row r="4" spans="1:9" ht="15" customHeight="1" x14ac:dyDescent="0.25">
      <c r="A4" t="str">
        <f t="shared" ref="A4:A65" si="0">+B4&amp;C4</f>
        <v>ALFA VIDA45716</v>
      </c>
      <c r="B4" s="100" t="s">
        <v>21</v>
      </c>
      <c r="C4" s="101">
        <v>45716</v>
      </c>
      <c r="D4" s="103">
        <v>1503266.57</v>
      </c>
      <c r="E4" s="103">
        <v>3239.7</v>
      </c>
      <c r="F4" s="103">
        <v>2253.11</v>
      </c>
      <c r="G4" s="103">
        <v>4109.6000000000004</v>
      </c>
      <c r="H4" s="103">
        <v>86270.33</v>
      </c>
      <c r="I4" s="103">
        <v>46363.46</v>
      </c>
    </row>
    <row r="5" spans="1:9" ht="15" customHeight="1" x14ac:dyDescent="0.25">
      <c r="A5" t="str">
        <f t="shared" si="0"/>
        <v>ALFA VIDA45747</v>
      </c>
      <c r="B5" s="100" t="s">
        <v>21</v>
      </c>
      <c r="C5" s="101">
        <v>45747</v>
      </c>
      <c r="D5" s="103">
        <v>1519732.84</v>
      </c>
      <c r="E5" s="103">
        <v>3249.18</v>
      </c>
      <c r="F5" s="103">
        <v>2224.42</v>
      </c>
      <c r="G5" s="103">
        <v>4127.12</v>
      </c>
      <c r="H5" s="103">
        <v>87150.99</v>
      </c>
      <c r="I5" s="103">
        <v>46355.65</v>
      </c>
    </row>
    <row r="6" spans="1:9" ht="15" customHeight="1" x14ac:dyDescent="0.25">
      <c r="A6" t="str">
        <f t="shared" si="0"/>
        <v>ALLIANZ VIDA45688</v>
      </c>
      <c r="B6" s="100" t="s">
        <v>95</v>
      </c>
      <c r="C6" s="101">
        <v>45688</v>
      </c>
      <c r="D6" s="103">
        <v>62561.02</v>
      </c>
      <c r="E6" s="103">
        <v>0</v>
      </c>
      <c r="F6" s="103">
        <v>1725.02</v>
      </c>
      <c r="G6" s="103">
        <v>6901.09</v>
      </c>
      <c r="H6" s="103">
        <v>108043.45</v>
      </c>
      <c r="I6" s="103">
        <v>99165.2</v>
      </c>
    </row>
    <row r="7" spans="1:9" ht="15" customHeight="1" x14ac:dyDescent="0.25">
      <c r="A7" t="str">
        <f t="shared" si="0"/>
        <v>ALLIANZ VIDA45716</v>
      </c>
      <c r="B7" s="100" t="s">
        <v>95</v>
      </c>
      <c r="C7" s="101">
        <v>45716</v>
      </c>
      <c r="D7" s="103">
        <v>62545.94</v>
      </c>
      <c r="E7" s="103">
        <v>0</v>
      </c>
      <c r="F7" s="103">
        <v>1732.04</v>
      </c>
      <c r="G7" s="103">
        <v>6923.93</v>
      </c>
      <c r="H7" s="103">
        <v>109085.45</v>
      </c>
      <c r="I7" s="103">
        <v>100533.79</v>
      </c>
    </row>
    <row r="8" spans="1:9" ht="15" customHeight="1" x14ac:dyDescent="0.25">
      <c r="A8" t="str">
        <f t="shared" si="0"/>
        <v>ALLIANZ VIDA45747</v>
      </c>
      <c r="B8" s="100" t="s">
        <v>95</v>
      </c>
      <c r="C8" s="101">
        <v>45747</v>
      </c>
      <c r="D8" s="103">
        <v>62611.73</v>
      </c>
      <c r="E8" s="103">
        <v>0</v>
      </c>
      <c r="F8" s="103">
        <v>1727.23</v>
      </c>
      <c r="G8" s="103">
        <v>6944.53</v>
      </c>
      <c r="H8" s="103">
        <v>110129.47</v>
      </c>
      <c r="I8" s="103">
        <v>100953.13</v>
      </c>
    </row>
    <row r="9" spans="1:9" ht="15" customHeight="1" x14ac:dyDescent="0.25">
      <c r="A9" t="str">
        <f t="shared" si="0"/>
        <v>ANDINA45688</v>
      </c>
      <c r="B9" s="100" t="s">
        <v>116</v>
      </c>
      <c r="C9" s="101">
        <v>45688</v>
      </c>
      <c r="D9" s="103">
        <v>26316.41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</row>
    <row r="10" spans="1:9" ht="15" customHeight="1" x14ac:dyDescent="0.25">
      <c r="A10" t="str">
        <f t="shared" si="0"/>
        <v>ANDINA45716</v>
      </c>
      <c r="B10" s="100" t="s">
        <v>116</v>
      </c>
      <c r="C10" s="101">
        <v>45716</v>
      </c>
      <c r="D10" s="103">
        <v>27341.26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</row>
    <row r="11" spans="1:9" ht="15" customHeight="1" x14ac:dyDescent="0.25">
      <c r="A11" t="str">
        <f t="shared" si="0"/>
        <v>ANDINA45747</v>
      </c>
      <c r="B11" s="100" t="s">
        <v>116</v>
      </c>
      <c r="C11" s="101">
        <v>45747</v>
      </c>
      <c r="D11" s="103">
        <v>28787.37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</row>
    <row r="12" spans="1:9" ht="15" customHeight="1" x14ac:dyDescent="0.25">
      <c r="A12" t="str">
        <f t="shared" si="0"/>
        <v>ASULADO45688</v>
      </c>
      <c r="B12" s="100" t="s">
        <v>113</v>
      </c>
      <c r="C12" s="101">
        <v>45688</v>
      </c>
      <c r="D12" s="103">
        <v>586989.30000000005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</row>
    <row r="13" spans="1:9" ht="15" customHeight="1" x14ac:dyDescent="0.25">
      <c r="A13" t="str">
        <f t="shared" si="0"/>
        <v>ASULADO45716</v>
      </c>
      <c r="B13" s="100" t="s">
        <v>113</v>
      </c>
      <c r="C13" s="101">
        <v>45716</v>
      </c>
      <c r="D13" s="103">
        <v>599451.61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</row>
    <row r="14" spans="1:9" ht="15" customHeight="1" x14ac:dyDescent="0.25">
      <c r="A14" t="str">
        <f t="shared" si="0"/>
        <v>ASULADO45747</v>
      </c>
      <c r="B14" s="100" t="s">
        <v>113</v>
      </c>
      <c r="C14" s="101">
        <v>45747</v>
      </c>
      <c r="D14" s="103">
        <v>615266.98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</row>
    <row r="15" spans="1:9" ht="15" customHeight="1" x14ac:dyDescent="0.25">
      <c r="A15" t="str">
        <f t="shared" si="0"/>
        <v>AURORA VIDA45688</v>
      </c>
      <c r="B15" s="100" t="s">
        <v>22</v>
      </c>
      <c r="C15" s="101">
        <v>45688</v>
      </c>
      <c r="D15" s="103">
        <v>31.94</v>
      </c>
      <c r="E15" s="103">
        <v>242.73</v>
      </c>
      <c r="F15" s="103">
        <v>0</v>
      </c>
      <c r="G15" s="103">
        <v>668.64</v>
      </c>
      <c r="H15" s="103">
        <v>2308.89</v>
      </c>
      <c r="I15" s="103">
        <v>751.18</v>
      </c>
    </row>
    <row r="16" spans="1:9" ht="15" customHeight="1" x14ac:dyDescent="0.25">
      <c r="A16" t="str">
        <f t="shared" si="0"/>
        <v>AURORA VIDA45716</v>
      </c>
      <c r="B16" s="100" t="s">
        <v>22</v>
      </c>
      <c r="C16" s="101">
        <v>45716</v>
      </c>
      <c r="D16" s="103">
        <v>32.1</v>
      </c>
      <c r="E16" s="103">
        <v>252.41</v>
      </c>
      <c r="F16" s="103">
        <v>0</v>
      </c>
      <c r="G16" s="103">
        <v>673.06</v>
      </c>
      <c r="H16" s="103">
        <v>2326.88</v>
      </c>
      <c r="I16" s="103">
        <v>737.97</v>
      </c>
    </row>
    <row r="17" spans="1:9" ht="15" customHeight="1" x14ac:dyDescent="0.25">
      <c r="A17" t="str">
        <f t="shared" si="0"/>
        <v>AURORA VIDA45747</v>
      </c>
      <c r="B17" s="100" t="s">
        <v>22</v>
      </c>
      <c r="C17" s="101">
        <v>45747</v>
      </c>
      <c r="D17" s="103">
        <v>32.119999999999997</v>
      </c>
      <c r="E17" s="103">
        <v>264.58</v>
      </c>
      <c r="F17" s="103">
        <v>0</v>
      </c>
      <c r="G17" s="103">
        <v>674.82</v>
      </c>
      <c r="H17" s="103">
        <v>2268.79</v>
      </c>
      <c r="I17" s="103">
        <v>750.28</v>
      </c>
    </row>
    <row r="18" spans="1:9" ht="15" customHeight="1" x14ac:dyDescent="0.25">
      <c r="A18" t="str">
        <f t="shared" si="0"/>
        <v>AXA COLPATRIA VIDA45688</v>
      </c>
      <c r="B18" s="100" t="s">
        <v>23</v>
      </c>
      <c r="C18" s="101">
        <v>45688</v>
      </c>
      <c r="D18" s="103">
        <v>23578.66</v>
      </c>
      <c r="E18" s="103">
        <v>126751.86</v>
      </c>
      <c r="F18" s="103">
        <v>93233.32</v>
      </c>
      <c r="G18" s="103">
        <v>76538.929999999993</v>
      </c>
      <c r="H18" s="103">
        <v>44205.72</v>
      </c>
      <c r="I18" s="103">
        <v>15768.47</v>
      </c>
    </row>
    <row r="19" spans="1:9" ht="15" customHeight="1" x14ac:dyDescent="0.25">
      <c r="A19" t="str">
        <f t="shared" si="0"/>
        <v>AXA COLPATRIA VIDA45716</v>
      </c>
      <c r="B19" s="100" t="s">
        <v>23</v>
      </c>
      <c r="C19" s="101">
        <v>45716</v>
      </c>
      <c r="D19" s="103">
        <v>23523.759999999998</v>
      </c>
      <c r="E19" s="103">
        <v>128186.69</v>
      </c>
      <c r="F19" s="103">
        <v>94917.88</v>
      </c>
      <c r="G19" s="103">
        <v>76882.100000000006</v>
      </c>
      <c r="H19" s="103">
        <v>45584.74</v>
      </c>
      <c r="I19" s="103">
        <v>16707.18</v>
      </c>
    </row>
    <row r="20" spans="1:9" ht="15" customHeight="1" x14ac:dyDescent="0.25">
      <c r="A20" t="str">
        <f t="shared" si="0"/>
        <v>AXA COLPATRIA VIDA45747</v>
      </c>
      <c r="B20" s="100" t="s">
        <v>23</v>
      </c>
      <c r="C20" s="101">
        <v>45747</v>
      </c>
      <c r="D20" s="103">
        <v>23493.5</v>
      </c>
      <c r="E20" s="103">
        <v>129184.35</v>
      </c>
      <c r="F20" s="103">
        <v>95905.01</v>
      </c>
      <c r="G20" s="103">
        <v>77531.27</v>
      </c>
      <c r="H20" s="103">
        <v>46535.87</v>
      </c>
      <c r="I20" s="103">
        <v>17407.88</v>
      </c>
    </row>
    <row r="21" spans="1:9" ht="15" customHeight="1" x14ac:dyDescent="0.25">
      <c r="A21" t="str">
        <f t="shared" si="0"/>
        <v>BBVA SEGUROS VIDA45688</v>
      </c>
      <c r="B21" s="100" t="s">
        <v>24</v>
      </c>
      <c r="C21" s="101">
        <v>45688</v>
      </c>
      <c r="D21" s="103">
        <v>77700.929999999993</v>
      </c>
      <c r="E21" s="103">
        <v>0</v>
      </c>
      <c r="F21" s="103">
        <v>872.27</v>
      </c>
      <c r="G21" s="103">
        <v>3353.21</v>
      </c>
      <c r="H21" s="103">
        <v>60869.03</v>
      </c>
      <c r="I21" s="103">
        <v>23733.24</v>
      </c>
    </row>
    <row r="22" spans="1:9" ht="15" customHeight="1" x14ac:dyDescent="0.25">
      <c r="A22" t="str">
        <f t="shared" si="0"/>
        <v>BBVA SEGUROS VIDA45716</v>
      </c>
      <c r="B22" s="100" t="s">
        <v>24</v>
      </c>
      <c r="C22" s="101">
        <v>45716</v>
      </c>
      <c r="D22" s="103">
        <v>78170.009999999995</v>
      </c>
      <c r="E22" s="103">
        <v>0</v>
      </c>
      <c r="F22" s="103">
        <v>905.32</v>
      </c>
      <c r="G22" s="103">
        <v>3372.41</v>
      </c>
      <c r="H22" s="103">
        <v>60173.02</v>
      </c>
      <c r="I22" s="103">
        <v>24269.37</v>
      </c>
    </row>
    <row r="23" spans="1:9" ht="15" customHeight="1" x14ac:dyDescent="0.25">
      <c r="A23" t="str">
        <f t="shared" si="0"/>
        <v>BBVA SEGUROS VIDA45747</v>
      </c>
      <c r="B23" s="100" t="s">
        <v>24</v>
      </c>
      <c r="C23" s="101">
        <v>45747</v>
      </c>
      <c r="D23" s="103">
        <v>78524.66</v>
      </c>
      <c r="E23" s="103">
        <v>0</v>
      </c>
      <c r="F23" s="103">
        <v>910.66</v>
      </c>
      <c r="G23" s="103">
        <v>3389.98</v>
      </c>
      <c r="H23" s="103">
        <v>59963.92</v>
      </c>
      <c r="I23" s="103">
        <v>24459.17</v>
      </c>
    </row>
    <row r="24" spans="1:9" ht="15" customHeight="1" x14ac:dyDescent="0.25">
      <c r="A24" t="str">
        <f t="shared" si="0"/>
        <v>BMI COLOMBIA45688</v>
      </c>
      <c r="B24" s="100" t="s">
        <v>99</v>
      </c>
      <c r="C24" s="101">
        <v>45688</v>
      </c>
      <c r="D24" s="103">
        <v>5280.84</v>
      </c>
      <c r="E24" s="103">
        <v>0</v>
      </c>
      <c r="F24" s="103">
        <v>0</v>
      </c>
      <c r="G24" s="103">
        <v>0</v>
      </c>
      <c r="H24" s="103">
        <v>3633.42</v>
      </c>
      <c r="I24" s="103">
        <v>1677.29</v>
      </c>
    </row>
    <row r="25" spans="1:9" ht="15" customHeight="1" x14ac:dyDescent="0.25">
      <c r="A25" t="str">
        <f t="shared" si="0"/>
        <v>BMI COLOMBIA45716</v>
      </c>
      <c r="B25" s="100" t="s">
        <v>99</v>
      </c>
      <c r="C25" s="101">
        <v>45716</v>
      </c>
      <c r="D25" s="103">
        <v>5398.4</v>
      </c>
      <c r="E25" s="103">
        <v>0</v>
      </c>
      <c r="F25" s="103">
        <v>0</v>
      </c>
      <c r="G25" s="103">
        <v>0</v>
      </c>
      <c r="H25" s="103">
        <v>3687.58</v>
      </c>
      <c r="I25" s="103">
        <v>1745.33</v>
      </c>
    </row>
    <row r="26" spans="1:9" ht="15" customHeight="1" x14ac:dyDescent="0.25">
      <c r="A26" t="str">
        <f t="shared" si="0"/>
        <v>BMI COLOMBIA45747</v>
      </c>
      <c r="B26" s="100" t="s">
        <v>99</v>
      </c>
      <c r="C26" s="101">
        <v>45747</v>
      </c>
      <c r="D26" s="103">
        <v>5642.42</v>
      </c>
      <c r="E26" s="103">
        <v>0</v>
      </c>
      <c r="F26" s="103">
        <v>0</v>
      </c>
      <c r="G26" s="103">
        <v>0</v>
      </c>
      <c r="H26" s="103">
        <v>3795.43</v>
      </c>
      <c r="I26" s="103">
        <v>1754.54</v>
      </c>
    </row>
    <row r="27" spans="1:9" ht="15" customHeight="1" x14ac:dyDescent="0.25">
      <c r="A27" t="str">
        <f t="shared" si="0"/>
        <v>BOLIVAR VIDA45688</v>
      </c>
      <c r="B27" s="100" t="s">
        <v>25</v>
      </c>
      <c r="C27" s="101">
        <v>45688</v>
      </c>
      <c r="D27" s="103">
        <v>382877.48</v>
      </c>
      <c r="E27" s="103">
        <v>90034.43</v>
      </c>
      <c r="F27" s="103">
        <v>50486.21</v>
      </c>
      <c r="G27" s="103">
        <v>45860.52</v>
      </c>
      <c r="H27" s="103">
        <v>157856.95000000001</v>
      </c>
      <c r="I27" s="103">
        <v>88034.02</v>
      </c>
    </row>
    <row r="28" spans="1:9" ht="15" customHeight="1" x14ac:dyDescent="0.25">
      <c r="A28" t="str">
        <f t="shared" si="0"/>
        <v>BOLIVAR VIDA45716</v>
      </c>
      <c r="B28" s="100" t="s">
        <v>25</v>
      </c>
      <c r="C28" s="101">
        <v>45716</v>
      </c>
      <c r="D28" s="103">
        <v>386742.03</v>
      </c>
      <c r="E28" s="103">
        <v>91360.98</v>
      </c>
      <c r="F28" s="103">
        <v>51067.29</v>
      </c>
      <c r="G28" s="103">
        <v>46151.56</v>
      </c>
      <c r="H28" s="103">
        <v>158401.75</v>
      </c>
      <c r="I28" s="103">
        <v>89459.99</v>
      </c>
    </row>
    <row r="29" spans="1:9" ht="15" customHeight="1" x14ac:dyDescent="0.25">
      <c r="A29" t="str">
        <f t="shared" si="0"/>
        <v>BOLIVAR VIDA45747</v>
      </c>
      <c r="B29" s="100" t="s">
        <v>25</v>
      </c>
      <c r="C29" s="101">
        <v>45747</v>
      </c>
      <c r="D29" s="103">
        <v>390063.05</v>
      </c>
      <c r="E29" s="103">
        <v>92964.32</v>
      </c>
      <c r="F29" s="103">
        <v>52726.6</v>
      </c>
      <c r="G29" s="103">
        <v>46374.78</v>
      </c>
      <c r="H29" s="103">
        <v>160624.23000000001</v>
      </c>
      <c r="I29" s="103">
        <v>90670.2</v>
      </c>
    </row>
    <row r="30" spans="1:9" ht="15" customHeight="1" x14ac:dyDescent="0.25">
      <c r="A30" t="str">
        <f t="shared" si="0"/>
        <v>COLMENA ARL45688</v>
      </c>
      <c r="B30" s="100" t="s">
        <v>110</v>
      </c>
      <c r="C30" s="101">
        <v>45688</v>
      </c>
      <c r="D30" s="103">
        <v>0</v>
      </c>
      <c r="E30" s="103">
        <v>95412.62</v>
      </c>
      <c r="F30" s="103">
        <v>42151.92</v>
      </c>
      <c r="G30" s="103">
        <v>52654.41</v>
      </c>
      <c r="H30" s="103">
        <v>0</v>
      </c>
      <c r="I30" s="103">
        <v>0</v>
      </c>
    </row>
    <row r="31" spans="1:9" ht="15" customHeight="1" x14ac:dyDescent="0.25">
      <c r="A31" t="str">
        <f t="shared" si="0"/>
        <v>COLMENA ARL45716</v>
      </c>
      <c r="B31" s="100" t="s">
        <v>110</v>
      </c>
      <c r="C31" s="101">
        <v>45716</v>
      </c>
      <c r="D31" s="103">
        <v>0</v>
      </c>
      <c r="E31" s="103">
        <v>97905.83</v>
      </c>
      <c r="F31" s="103">
        <v>41149.42</v>
      </c>
      <c r="G31" s="103">
        <v>52917.2</v>
      </c>
      <c r="H31" s="103">
        <v>0</v>
      </c>
      <c r="I31" s="103">
        <v>0</v>
      </c>
    </row>
    <row r="32" spans="1:9" ht="15" customHeight="1" x14ac:dyDescent="0.25">
      <c r="A32" t="str">
        <f t="shared" si="0"/>
        <v>COLMENA ARL45747</v>
      </c>
      <c r="B32" s="100" t="s">
        <v>110</v>
      </c>
      <c r="C32" s="101">
        <v>45747</v>
      </c>
      <c r="D32" s="103">
        <v>0</v>
      </c>
      <c r="E32" s="103">
        <v>99566.57</v>
      </c>
      <c r="F32" s="103">
        <v>42352.71</v>
      </c>
      <c r="G32" s="103">
        <v>53144.35</v>
      </c>
      <c r="H32" s="103">
        <v>0</v>
      </c>
      <c r="I32" s="103">
        <v>0</v>
      </c>
    </row>
    <row r="33" spans="1:9" ht="15" customHeight="1" x14ac:dyDescent="0.25">
      <c r="A33" t="str">
        <f t="shared" si="0"/>
        <v>COLMENA VIDA45688</v>
      </c>
      <c r="B33" s="100" t="s">
        <v>111</v>
      </c>
      <c r="C33" s="101">
        <v>45688</v>
      </c>
      <c r="D33" s="103">
        <v>1219.08</v>
      </c>
      <c r="E33" s="103">
        <v>0</v>
      </c>
      <c r="F33" s="103">
        <v>0</v>
      </c>
      <c r="G33" s="103">
        <v>0</v>
      </c>
      <c r="H33" s="103">
        <v>23429.66</v>
      </c>
      <c r="I33" s="103">
        <v>8977.32</v>
      </c>
    </row>
    <row r="34" spans="1:9" ht="15" customHeight="1" x14ac:dyDescent="0.25">
      <c r="A34" t="str">
        <f t="shared" si="0"/>
        <v>COLMENA VIDA45716</v>
      </c>
      <c r="B34" s="100" t="s">
        <v>111</v>
      </c>
      <c r="C34" s="101">
        <v>45716</v>
      </c>
      <c r="D34" s="103">
        <v>1218.06</v>
      </c>
      <c r="E34" s="103">
        <v>0</v>
      </c>
      <c r="F34" s="103">
        <v>0</v>
      </c>
      <c r="G34" s="103">
        <v>0</v>
      </c>
      <c r="H34" s="103">
        <v>23302.59</v>
      </c>
      <c r="I34" s="103">
        <v>8720.43</v>
      </c>
    </row>
    <row r="35" spans="1:9" ht="15" customHeight="1" x14ac:dyDescent="0.25">
      <c r="A35" t="str">
        <f t="shared" si="0"/>
        <v>COLMENA VIDA45747</v>
      </c>
      <c r="B35" s="100" t="s">
        <v>111</v>
      </c>
      <c r="C35" s="101">
        <v>45747</v>
      </c>
      <c r="D35" s="103">
        <v>1218.6099999999999</v>
      </c>
      <c r="E35" s="103">
        <v>0</v>
      </c>
      <c r="F35" s="103">
        <v>0</v>
      </c>
      <c r="G35" s="103">
        <v>0</v>
      </c>
      <c r="H35" s="103">
        <v>24246.9</v>
      </c>
      <c r="I35" s="103">
        <v>9088.2099999999991</v>
      </c>
    </row>
    <row r="36" spans="1:9" ht="15" customHeight="1" x14ac:dyDescent="0.25">
      <c r="A36" t="str">
        <f t="shared" si="0"/>
        <v>COLSANITAS45688</v>
      </c>
      <c r="B36" s="100" t="s">
        <v>112</v>
      </c>
      <c r="C36" s="101">
        <v>45688</v>
      </c>
      <c r="D36" s="103">
        <v>0</v>
      </c>
      <c r="E36" s="103">
        <v>5463.06</v>
      </c>
      <c r="F36" s="103">
        <v>1868.18</v>
      </c>
      <c r="G36" s="103">
        <v>48.15</v>
      </c>
      <c r="H36" s="103">
        <v>10786.54</v>
      </c>
      <c r="I36" s="103">
        <v>2057.9499999999998</v>
      </c>
    </row>
    <row r="37" spans="1:9" ht="15" customHeight="1" x14ac:dyDescent="0.25">
      <c r="A37" t="str">
        <f t="shared" si="0"/>
        <v>COLSANITAS45716</v>
      </c>
      <c r="B37" s="100" t="s">
        <v>112</v>
      </c>
      <c r="C37" s="101">
        <v>45716</v>
      </c>
      <c r="D37" s="103">
        <v>0</v>
      </c>
      <c r="E37" s="103">
        <v>5673.05</v>
      </c>
      <c r="F37" s="103">
        <v>1979.12</v>
      </c>
      <c r="G37" s="103">
        <v>48.27</v>
      </c>
      <c r="H37" s="103">
        <v>10916</v>
      </c>
      <c r="I37" s="103">
        <v>2208.44</v>
      </c>
    </row>
    <row r="38" spans="1:9" ht="15" customHeight="1" x14ac:dyDescent="0.25">
      <c r="A38" t="str">
        <f t="shared" si="0"/>
        <v>COLSANITAS45747</v>
      </c>
      <c r="B38" s="100" t="s">
        <v>112</v>
      </c>
      <c r="C38" s="101">
        <v>45747</v>
      </c>
      <c r="D38" s="103">
        <v>0</v>
      </c>
      <c r="E38" s="103">
        <v>5873.33</v>
      </c>
      <c r="F38" s="103">
        <v>2092.6999999999998</v>
      </c>
      <c r="G38" s="103">
        <v>48.38</v>
      </c>
      <c r="H38" s="103">
        <v>11180.54</v>
      </c>
      <c r="I38" s="103">
        <v>2396.11</v>
      </c>
    </row>
    <row r="39" spans="1:9" ht="15" customHeight="1" x14ac:dyDescent="0.25">
      <c r="A39" t="str">
        <f t="shared" si="0"/>
        <v>EQUIDAD VIDA45688</v>
      </c>
      <c r="B39" s="100" t="s">
        <v>26</v>
      </c>
      <c r="C39" s="101">
        <v>45688</v>
      </c>
      <c r="D39" s="103">
        <v>0</v>
      </c>
      <c r="E39" s="103">
        <v>10298.049999999999</v>
      </c>
      <c r="F39" s="103">
        <v>11470.61</v>
      </c>
      <c r="G39" s="103">
        <v>17859.21</v>
      </c>
      <c r="H39" s="103">
        <v>16103.22</v>
      </c>
      <c r="I39" s="103">
        <v>10076.780000000001</v>
      </c>
    </row>
    <row r="40" spans="1:9" ht="15" customHeight="1" x14ac:dyDescent="0.25">
      <c r="A40" t="str">
        <f t="shared" si="0"/>
        <v>EQUIDAD VIDA45716</v>
      </c>
      <c r="B40" s="100" t="s">
        <v>26</v>
      </c>
      <c r="C40" s="101">
        <v>45716</v>
      </c>
      <c r="D40" s="103">
        <v>0</v>
      </c>
      <c r="E40" s="103">
        <v>10281.719999999999</v>
      </c>
      <c r="F40" s="103">
        <v>11619.09</v>
      </c>
      <c r="G40" s="103">
        <v>17961.07</v>
      </c>
      <c r="H40" s="103">
        <v>16054.11</v>
      </c>
      <c r="I40" s="103">
        <v>9967.24</v>
      </c>
    </row>
    <row r="41" spans="1:9" ht="15" customHeight="1" x14ac:dyDescent="0.25">
      <c r="A41" t="str">
        <f t="shared" si="0"/>
        <v>EQUIDAD VIDA45747</v>
      </c>
      <c r="B41" s="100" t="s">
        <v>26</v>
      </c>
      <c r="C41" s="101">
        <v>45747</v>
      </c>
      <c r="D41" s="103">
        <v>0</v>
      </c>
      <c r="E41" s="103">
        <v>10377.42</v>
      </c>
      <c r="F41" s="103">
        <v>11644.01</v>
      </c>
      <c r="G41" s="103">
        <v>18043.82</v>
      </c>
      <c r="H41" s="103">
        <v>16191.47</v>
      </c>
      <c r="I41" s="103">
        <v>10073.02</v>
      </c>
    </row>
    <row r="42" spans="1:9" ht="15" customHeight="1" x14ac:dyDescent="0.25">
      <c r="A42" t="str">
        <f t="shared" si="0"/>
        <v>ESTADO VIDA45688</v>
      </c>
      <c r="B42" s="100" t="s">
        <v>27</v>
      </c>
      <c r="C42" s="101">
        <v>45688</v>
      </c>
      <c r="D42" s="103">
        <v>1465.29</v>
      </c>
      <c r="E42" s="103">
        <v>0</v>
      </c>
      <c r="F42" s="103">
        <v>231.72</v>
      </c>
      <c r="G42" s="103">
        <v>1510.26</v>
      </c>
      <c r="H42" s="103">
        <v>22477.62</v>
      </c>
      <c r="I42" s="103">
        <v>13947.65</v>
      </c>
    </row>
    <row r="43" spans="1:9" ht="15" customHeight="1" x14ac:dyDescent="0.25">
      <c r="A43" t="str">
        <f t="shared" si="0"/>
        <v>ESTADO VIDA45716</v>
      </c>
      <c r="B43" s="100" t="s">
        <v>27</v>
      </c>
      <c r="C43" s="101">
        <v>45716</v>
      </c>
      <c r="D43" s="103">
        <v>1474.04</v>
      </c>
      <c r="E43" s="103">
        <v>0</v>
      </c>
      <c r="F43" s="103">
        <v>236.18</v>
      </c>
      <c r="G43" s="103">
        <v>1515.37</v>
      </c>
      <c r="H43" s="103">
        <v>23784.34</v>
      </c>
      <c r="I43" s="103">
        <v>14033.7</v>
      </c>
    </row>
    <row r="44" spans="1:9" ht="15" customHeight="1" x14ac:dyDescent="0.25">
      <c r="A44" t="str">
        <f t="shared" si="0"/>
        <v>ESTADO VIDA45747</v>
      </c>
      <c r="B44" s="100" t="s">
        <v>27</v>
      </c>
      <c r="C44" s="101">
        <v>45747</v>
      </c>
      <c r="D44" s="103">
        <v>1484.1</v>
      </c>
      <c r="E44" s="103">
        <v>0</v>
      </c>
      <c r="F44" s="103">
        <v>233.73</v>
      </c>
      <c r="G44" s="103">
        <v>1520.18</v>
      </c>
      <c r="H44" s="103">
        <v>23906.79</v>
      </c>
      <c r="I44" s="103">
        <v>13997.63</v>
      </c>
    </row>
    <row r="45" spans="1:9" ht="15" customHeight="1" x14ac:dyDescent="0.25">
      <c r="A45" t="str">
        <f t="shared" si="0"/>
        <v>GLOBAL45688</v>
      </c>
      <c r="B45" s="100" t="s">
        <v>28</v>
      </c>
      <c r="C45" s="101">
        <v>45688</v>
      </c>
      <c r="D45" s="103">
        <v>223735.38</v>
      </c>
      <c r="E45" s="103">
        <v>0</v>
      </c>
      <c r="F45" s="103">
        <v>105.54</v>
      </c>
      <c r="G45" s="103">
        <v>367.65</v>
      </c>
      <c r="H45" s="103">
        <v>1119.5</v>
      </c>
      <c r="I45" s="103">
        <v>404.15</v>
      </c>
    </row>
    <row r="46" spans="1:9" ht="15" customHeight="1" x14ac:dyDescent="0.25">
      <c r="A46" t="str">
        <f t="shared" si="0"/>
        <v>GLOBAL45716</v>
      </c>
      <c r="B46" s="100" t="s">
        <v>28</v>
      </c>
      <c r="C46" s="101">
        <v>45716</v>
      </c>
      <c r="D46" s="103">
        <v>225439.05</v>
      </c>
      <c r="E46" s="103">
        <v>0</v>
      </c>
      <c r="F46" s="103">
        <v>117.94</v>
      </c>
      <c r="G46" s="103">
        <v>371.07</v>
      </c>
      <c r="H46" s="103">
        <v>1446.4</v>
      </c>
      <c r="I46" s="103">
        <v>404.33</v>
      </c>
    </row>
    <row r="47" spans="1:9" ht="15" customHeight="1" x14ac:dyDescent="0.25">
      <c r="A47" t="str">
        <f t="shared" si="0"/>
        <v>GLOBAL45747</v>
      </c>
      <c r="B47" s="100" t="s">
        <v>28</v>
      </c>
      <c r="C47" s="101">
        <v>45747</v>
      </c>
      <c r="D47" s="103">
        <v>228104.99</v>
      </c>
      <c r="E47" s="103">
        <v>0</v>
      </c>
      <c r="F47" s="103">
        <v>75.33</v>
      </c>
      <c r="G47" s="103">
        <v>374.03</v>
      </c>
      <c r="H47" s="103">
        <v>1440.86</v>
      </c>
      <c r="I47" s="103">
        <v>424.75</v>
      </c>
    </row>
    <row r="48" spans="1:9" ht="15" customHeight="1" x14ac:dyDescent="0.25">
      <c r="A48" t="str">
        <f t="shared" si="0"/>
        <v>MAPFRE VIDA45688</v>
      </c>
      <c r="B48" s="100" t="s">
        <v>29</v>
      </c>
      <c r="C48" s="101">
        <v>45688</v>
      </c>
      <c r="D48" s="103">
        <v>207630.62</v>
      </c>
      <c r="E48" s="103">
        <v>26.65</v>
      </c>
      <c r="F48" s="103">
        <v>779.8</v>
      </c>
      <c r="G48" s="103">
        <v>5677.35</v>
      </c>
      <c r="H48" s="103">
        <v>17639.150000000001</v>
      </c>
      <c r="I48" s="103">
        <v>11100.57</v>
      </c>
    </row>
    <row r="49" spans="1:9" ht="15" customHeight="1" x14ac:dyDescent="0.25">
      <c r="A49" t="str">
        <f t="shared" si="0"/>
        <v>MAPFRE VIDA45716</v>
      </c>
      <c r="B49" s="100" t="s">
        <v>29</v>
      </c>
      <c r="C49" s="101">
        <v>45716</v>
      </c>
      <c r="D49" s="103">
        <v>208494.87</v>
      </c>
      <c r="E49" s="103">
        <v>22.5</v>
      </c>
      <c r="F49" s="103">
        <v>812.38</v>
      </c>
      <c r="G49" s="103">
        <v>5714.77</v>
      </c>
      <c r="H49" s="103">
        <v>18129.990000000002</v>
      </c>
      <c r="I49" s="103">
        <v>10684.75</v>
      </c>
    </row>
    <row r="50" spans="1:9" ht="15" customHeight="1" x14ac:dyDescent="0.25">
      <c r="A50" t="str">
        <f t="shared" si="0"/>
        <v>MAPFRE VIDA45747</v>
      </c>
      <c r="B50" s="100" t="s">
        <v>29</v>
      </c>
      <c r="C50" s="101">
        <v>45747</v>
      </c>
      <c r="D50" s="103">
        <v>209431.99</v>
      </c>
      <c r="E50" s="103">
        <v>21.53</v>
      </c>
      <c r="F50" s="103">
        <v>775.82</v>
      </c>
      <c r="G50" s="103">
        <v>5728.23</v>
      </c>
      <c r="H50" s="103">
        <v>18665.759999999998</v>
      </c>
      <c r="I50" s="103">
        <v>10457.41</v>
      </c>
    </row>
    <row r="51" spans="1:9" ht="15" customHeight="1" x14ac:dyDescent="0.25">
      <c r="A51" t="str">
        <f t="shared" si="0"/>
        <v>METLIFE45688</v>
      </c>
      <c r="B51" s="100" t="s">
        <v>30</v>
      </c>
      <c r="C51" s="101">
        <v>45688</v>
      </c>
      <c r="D51" s="103">
        <v>80448.350000000006</v>
      </c>
      <c r="E51" s="103">
        <v>0</v>
      </c>
      <c r="F51" s="103">
        <v>0</v>
      </c>
      <c r="G51" s="103">
        <v>0</v>
      </c>
      <c r="H51" s="103">
        <v>48264.25</v>
      </c>
      <c r="I51" s="103">
        <v>16109.29</v>
      </c>
    </row>
    <row r="52" spans="1:9" ht="15" customHeight="1" x14ac:dyDescent="0.25">
      <c r="A52" t="str">
        <f t="shared" si="0"/>
        <v>METLIFE45716</v>
      </c>
      <c r="B52" s="100" t="s">
        <v>30</v>
      </c>
      <c r="C52" s="101">
        <v>45716</v>
      </c>
      <c r="D52" s="103">
        <v>81114.91</v>
      </c>
      <c r="E52" s="103">
        <v>0</v>
      </c>
      <c r="F52" s="103">
        <v>0</v>
      </c>
      <c r="G52" s="103">
        <v>0</v>
      </c>
      <c r="H52" s="103">
        <v>49440.43</v>
      </c>
      <c r="I52" s="103">
        <v>16425.73</v>
      </c>
    </row>
    <row r="53" spans="1:9" ht="15" customHeight="1" x14ac:dyDescent="0.25">
      <c r="A53" t="str">
        <f t="shared" si="0"/>
        <v>METLIFE45747</v>
      </c>
      <c r="B53" s="100" t="s">
        <v>30</v>
      </c>
      <c r="C53" s="101">
        <v>45747</v>
      </c>
      <c r="D53" s="103">
        <v>81498.22</v>
      </c>
      <c r="E53" s="103">
        <v>0</v>
      </c>
      <c r="F53" s="103">
        <v>0</v>
      </c>
      <c r="G53" s="103">
        <v>0</v>
      </c>
      <c r="H53" s="103">
        <v>49346.48</v>
      </c>
      <c r="I53" s="103">
        <v>16800.86</v>
      </c>
    </row>
    <row r="54" spans="1:9" ht="15" customHeight="1" x14ac:dyDescent="0.25">
      <c r="A54" t="str">
        <f t="shared" si="0"/>
        <v>PANAMERICAN VIDA45688</v>
      </c>
      <c r="B54" s="100" t="s">
        <v>31</v>
      </c>
      <c r="C54" s="101">
        <v>45688</v>
      </c>
      <c r="D54" s="103">
        <v>1502.14</v>
      </c>
      <c r="E54" s="103">
        <v>0</v>
      </c>
      <c r="F54" s="103">
        <v>0</v>
      </c>
      <c r="G54" s="103">
        <v>0</v>
      </c>
      <c r="H54" s="103">
        <v>39908.980000000003</v>
      </c>
      <c r="I54" s="103">
        <v>14673.91</v>
      </c>
    </row>
    <row r="55" spans="1:9" ht="15" customHeight="1" x14ac:dyDescent="0.25">
      <c r="A55" t="str">
        <f t="shared" si="0"/>
        <v>PANAMERICAN VIDA45716</v>
      </c>
      <c r="B55" s="100" t="s">
        <v>31</v>
      </c>
      <c r="C55" s="101">
        <v>45716</v>
      </c>
      <c r="D55" s="103">
        <v>1524.37</v>
      </c>
      <c r="E55" s="103">
        <v>0</v>
      </c>
      <c r="F55" s="103">
        <v>0</v>
      </c>
      <c r="G55" s="103">
        <v>0</v>
      </c>
      <c r="H55" s="103">
        <v>41211.18</v>
      </c>
      <c r="I55" s="103">
        <v>14978.22</v>
      </c>
    </row>
    <row r="56" spans="1:9" ht="15" customHeight="1" x14ac:dyDescent="0.25">
      <c r="A56" t="str">
        <f t="shared" si="0"/>
        <v>PANAMERICAN VIDA45747</v>
      </c>
      <c r="B56" s="100" t="s">
        <v>31</v>
      </c>
      <c r="C56" s="101">
        <v>45747</v>
      </c>
      <c r="D56" s="103">
        <v>1533.06</v>
      </c>
      <c r="E56" s="103">
        <v>0</v>
      </c>
      <c r="F56" s="103">
        <v>0</v>
      </c>
      <c r="G56" s="103">
        <v>0</v>
      </c>
      <c r="H56" s="103">
        <v>42594.34</v>
      </c>
      <c r="I56" s="103">
        <v>15108.07</v>
      </c>
    </row>
    <row r="57" spans="1:9" ht="15" customHeight="1" x14ac:dyDescent="0.25">
      <c r="A57" t="str">
        <f t="shared" si="0"/>
        <v>POSITIVA45688</v>
      </c>
      <c r="B57" s="100" t="s">
        <v>32</v>
      </c>
      <c r="C57" s="101">
        <v>45688</v>
      </c>
      <c r="D57" s="103">
        <v>98271.81</v>
      </c>
      <c r="E57" s="103">
        <v>180926.21</v>
      </c>
      <c r="F57" s="103">
        <v>143522.73000000001</v>
      </c>
      <c r="G57" s="103">
        <v>142805.31</v>
      </c>
      <c r="H57" s="103">
        <v>39856.43</v>
      </c>
      <c r="I57" s="103">
        <v>33397.480000000003</v>
      </c>
    </row>
    <row r="58" spans="1:9" ht="15" customHeight="1" x14ac:dyDescent="0.25">
      <c r="A58" t="str">
        <f t="shared" si="0"/>
        <v>POSITIVA45716</v>
      </c>
      <c r="B58" s="100" t="s">
        <v>32</v>
      </c>
      <c r="C58" s="101">
        <v>45716</v>
      </c>
      <c r="D58" s="103">
        <v>98494.85</v>
      </c>
      <c r="E58" s="103">
        <v>179387.12</v>
      </c>
      <c r="F58" s="103">
        <v>144105.87</v>
      </c>
      <c r="G58" s="103">
        <v>144002.98000000001</v>
      </c>
      <c r="H58" s="103">
        <v>40243.54</v>
      </c>
      <c r="I58" s="103">
        <v>33583.24</v>
      </c>
    </row>
    <row r="59" spans="1:9" x14ac:dyDescent="0.25">
      <c r="A59" t="str">
        <f t="shared" si="0"/>
        <v>POSITIVA45747</v>
      </c>
      <c r="B59" s="100" t="s">
        <v>32</v>
      </c>
      <c r="C59" s="101">
        <v>45747</v>
      </c>
      <c r="D59" s="103">
        <v>98817.39</v>
      </c>
      <c r="E59" s="103">
        <v>180768.17</v>
      </c>
      <c r="F59" s="103">
        <v>145844.29</v>
      </c>
      <c r="G59" s="103">
        <v>145191.53</v>
      </c>
      <c r="H59" s="103">
        <v>41630.51</v>
      </c>
      <c r="I59" s="103">
        <v>33235.339999999997</v>
      </c>
    </row>
    <row r="60" spans="1:9" x14ac:dyDescent="0.25">
      <c r="A60" t="str">
        <f t="shared" si="0"/>
        <v>SKANDIA45688</v>
      </c>
      <c r="B60" s="100" t="s">
        <v>104</v>
      </c>
      <c r="C60" s="101">
        <v>45688</v>
      </c>
      <c r="D60" s="103">
        <v>65300.85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</row>
    <row r="61" spans="1:9" x14ac:dyDescent="0.25">
      <c r="A61" t="str">
        <f t="shared" si="0"/>
        <v>SKANDIA45716</v>
      </c>
      <c r="B61" s="100" t="s">
        <v>104</v>
      </c>
      <c r="C61" s="101">
        <v>45716</v>
      </c>
      <c r="D61" s="103">
        <v>66471.47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</row>
    <row r="62" spans="1:9" x14ac:dyDescent="0.25">
      <c r="A62" t="str">
        <f t="shared" si="0"/>
        <v>SKANDIA45747</v>
      </c>
      <c r="B62" s="100" t="s">
        <v>104</v>
      </c>
      <c r="C62" s="101">
        <v>45747</v>
      </c>
      <c r="D62" s="103">
        <v>66208.77</v>
      </c>
      <c r="E62" s="103">
        <v>0</v>
      </c>
      <c r="F62" s="103">
        <v>0</v>
      </c>
      <c r="G62" s="103">
        <v>0</v>
      </c>
      <c r="H62" s="103">
        <v>0</v>
      </c>
      <c r="I62" s="103">
        <v>0</v>
      </c>
    </row>
    <row r="63" spans="1:9" x14ac:dyDescent="0.25">
      <c r="A63" t="str">
        <f t="shared" si="0"/>
        <v>SURAMERICANA VIDA45688</v>
      </c>
      <c r="B63" s="100" t="s">
        <v>33</v>
      </c>
      <c r="C63" s="101">
        <v>45688</v>
      </c>
      <c r="D63" s="103">
        <v>232437.66</v>
      </c>
      <c r="E63" s="103">
        <v>295716.59999999998</v>
      </c>
      <c r="F63" s="103">
        <v>190886.94</v>
      </c>
      <c r="G63" s="103">
        <v>180342.98</v>
      </c>
      <c r="H63" s="103">
        <v>744230.77</v>
      </c>
      <c r="I63" s="103">
        <v>548840.75</v>
      </c>
    </row>
    <row r="64" spans="1:9" x14ac:dyDescent="0.25">
      <c r="A64" t="str">
        <f t="shared" si="0"/>
        <v>SURAMERICANA VIDA45716</v>
      </c>
      <c r="B64" s="100" t="s">
        <v>33</v>
      </c>
      <c r="C64" s="101">
        <v>45716</v>
      </c>
      <c r="D64" s="103">
        <v>233063.58</v>
      </c>
      <c r="E64" s="103">
        <v>296537.63</v>
      </c>
      <c r="F64" s="103">
        <v>193576.19</v>
      </c>
      <c r="G64" s="103">
        <v>181794.38</v>
      </c>
      <c r="H64" s="103">
        <v>757295.32</v>
      </c>
      <c r="I64" s="103">
        <v>551305.36</v>
      </c>
    </row>
    <row r="65" spans="1:9" x14ac:dyDescent="0.25">
      <c r="A65" t="str">
        <f t="shared" si="0"/>
        <v>SURAMERICANA VIDA45747</v>
      </c>
      <c r="B65" s="100" t="s">
        <v>33</v>
      </c>
      <c r="C65" s="101">
        <v>45747</v>
      </c>
      <c r="D65" s="103">
        <v>233770.02</v>
      </c>
      <c r="E65" s="103">
        <v>297152.75</v>
      </c>
      <c r="F65" s="103">
        <v>199756.73</v>
      </c>
      <c r="G65" s="103">
        <v>183464.4</v>
      </c>
      <c r="H65" s="103">
        <v>768465.34</v>
      </c>
      <c r="I65" s="103">
        <v>556741.75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1:R51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:E3"/>
    </sheetView>
  </sheetViews>
  <sheetFormatPr baseColWidth="10" defaultColWidth="9.140625" defaultRowHeight="14.25" x14ac:dyDescent="0.2"/>
  <cols>
    <col min="1" max="1" width="25.85546875" style="8" customWidth="1"/>
    <col min="2" max="2" width="24" style="8" customWidth="1"/>
    <col min="3" max="5" width="22.28515625" style="8" customWidth="1"/>
    <col min="6" max="7" width="20.140625" style="8" customWidth="1"/>
    <col min="8" max="18" width="9.140625" style="27"/>
    <col min="19" max="16384" width="9.140625" style="8"/>
  </cols>
  <sheetData>
    <row r="1" spans="1:18" s="3" customFormat="1" ht="20.25" x14ac:dyDescent="0.25">
      <c r="A1" s="2"/>
      <c r="B1" s="108" t="s">
        <v>55</v>
      </c>
      <c r="C1" s="108"/>
      <c r="D1" s="108"/>
      <c r="E1" s="108"/>
      <c r="F1" s="108"/>
      <c r="G1" s="108"/>
      <c r="H1" s="10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5" customFormat="1" ht="18" x14ac:dyDescent="0.25">
      <c r="A2" s="4"/>
      <c r="C2" s="11"/>
      <c r="D2" s="109" t="s">
        <v>56</v>
      </c>
      <c r="E2" s="109"/>
      <c r="F2" s="11"/>
      <c r="G2" s="11"/>
      <c r="H2" s="11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7" customFormat="1" ht="15.75" x14ac:dyDescent="0.25">
      <c r="A3" s="6"/>
      <c r="B3" s="12"/>
      <c r="C3" s="13"/>
      <c r="D3" s="113">
        <v>45747</v>
      </c>
      <c r="E3" s="114"/>
      <c r="F3" s="13"/>
      <c r="G3" s="13"/>
      <c r="H3" s="13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7" customFormat="1" ht="15.75" customHeight="1" thickBot="1" x14ac:dyDescent="0.3">
      <c r="A4" s="31"/>
      <c r="C4" s="31"/>
      <c r="D4" s="112" t="s">
        <v>35</v>
      </c>
      <c r="E4" s="112"/>
      <c r="F4" s="31"/>
      <c r="G4" s="31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7" customFormat="1" ht="34.5" customHeight="1" thickTop="1" x14ac:dyDescent="0.25">
      <c r="A5" s="110" t="s">
        <v>36</v>
      </c>
      <c r="B5" s="33" t="s">
        <v>57</v>
      </c>
      <c r="C5" s="136" t="s">
        <v>48</v>
      </c>
      <c r="D5" s="137"/>
      <c r="E5" s="138"/>
      <c r="F5" s="134" t="s">
        <v>45</v>
      </c>
      <c r="G5" s="135"/>
      <c r="H5" s="29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9" customFormat="1" ht="30.75" customHeight="1" thickBot="1" x14ac:dyDescent="0.3">
      <c r="A6" s="111"/>
      <c r="B6" s="16" t="s">
        <v>58</v>
      </c>
      <c r="C6" s="17" t="s">
        <v>46</v>
      </c>
      <c r="D6" s="17" t="s">
        <v>47</v>
      </c>
      <c r="E6" s="18" t="s">
        <v>58</v>
      </c>
      <c r="F6" s="19" t="s">
        <v>46</v>
      </c>
      <c r="G6" s="20" t="s">
        <v>47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4.75" customHeight="1" x14ac:dyDescent="0.2">
      <c r="A7" s="30" t="s">
        <v>21</v>
      </c>
      <c r="B7" s="49">
        <f>+IFERROR(VLOOKUP($A7&amp;$D$3,BaseRS_VID!$A$3:$I$913,4,0),"N.A.")</f>
        <v>1519732.84</v>
      </c>
      <c r="C7" s="52">
        <f>+IFERROR(VLOOKUP($A7&amp;$D$3,BaseRS_VID!$A$3:$I$913,5,0),"N.A.")</f>
        <v>3249.18</v>
      </c>
      <c r="D7" s="52">
        <f>+IFERROR(VLOOKUP($A7&amp;$D$3,BaseRS_VID!$A$3:$I$913,6,0),"N.A.")</f>
        <v>2224.42</v>
      </c>
      <c r="E7" s="57">
        <f>+IFERROR(VLOOKUP($A7&amp;$D$3,BaseRS_VID!$A$3:$I$913,7,0),"N.A.")</f>
        <v>4127.12</v>
      </c>
      <c r="F7" s="58">
        <f>+IFERROR(VLOOKUP($A7&amp;$D$3,BaseRS_VID!$A$3:$I$913,8,0),"N.A.")</f>
        <v>87150.99</v>
      </c>
      <c r="G7" s="59">
        <f>+IFERROR(VLOOKUP($A7&amp;$D$3,BaseRS_VID!$A$3:$I$913,9,0),"N.A.")</f>
        <v>46355.65</v>
      </c>
    </row>
    <row r="8" spans="1:18" ht="24.75" customHeight="1" x14ac:dyDescent="0.2">
      <c r="A8" s="66" t="s">
        <v>95</v>
      </c>
      <c r="B8" s="49">
        <f>+IFERROR(VLOOKUP($A8&amp;$D$3,BaseRS_VID!$A$3:$I$913,4,0),"N.A.")</f>
        <v>62611.73</v>
      </c>
      <c r="C8" s="52">
        <f>+IFERROR(VLOOKUP($A8&amp;$D$3,BaseRS_VID!$A$3:$I$913,5,0),"N.A.")</f>
        <v>0</v>
      </c>
      <c r="D8" s="52">
        <f>+IFERROR(VLOOKUP($A8&amp;$D$3,BaseRS_VID!$A$3:$I$913,6,0),"N.A.")</f>
        <v>1727.23</v>
      </c>
      <c r="E8" s="57">
        <f>+IFERROR(VLOOKUP($A8&amp;$D$3,BaseRS_VID!$A$3:$I$913,7,0),"N.A.")</f>
        <v>6944.53</v>
      </c>
      <c r="F8" s="58">
        <f>+IFERROR(VLOOKUP($A8&amp;$D$3,BaseRS_VID!$A$3:$I$913,8,0),"N.A.")</f>
        <v>110129.47</v>
      </c>
      <c r="G8" s="59">
        <f>+IFERROR(VLOOKUP($A8&amp;$D$3,BaseRS_VID!$A$3:$I$913,9,0),"N.A.")</f>
        <v>100953.13</v>
      </c>
    </row>
    <row r="9" spans="1:18" ht="24.75" customHeight="1" x14ac:dyDescent="0.2">
      <c r="A9" s="66" t="s">
        <v>113</v>
      </c>
      <c r="B9" s="49">
        <f>+IFERROR(VLOOKUP($A9&amp;$D$3,BaseRS_VID!$A$3:$I$913,4,0),"N.A.")</f>
        <v>615266.98</v>
      </c>
      <c r="C9" s="52">
        <f>+IFERROR(VLOOKUP($A9&amp;$D$3,BaseRS_VID!$A$3:$I$913,5,0),"N.A.")</f>
        <v>0</v>
      </c>
      <c r="D9" s="52">
        <f>+IFERROR(VLOOKUP($A9&amp;$D$3,BaseRS_VID!$A$3:$I$913,6,0),"N.A.")</f>
        <v>0</v>
      </c>
      <c r="E9" s="57">
        <f>+IFERROR(VLOOKUP($A9&amp;$D$3,BaseRS_VID!$A$3:$I$913,7,0),"N.A.")</f>
        <v>0</v>
      </c>
      <c r="F9" s="58">
        <f>+IFERROR(VLOOKUP($A9&amp;$D$3,BaseRS_VID!$A$3:$I$913,8,0),"N.A.")</f>
        <v>0</v>
      </c>
      <c r="G9" s="59">
        <f>+IFERROR(VLOOKUP($A9&amp;$D$3,BaseRS_VID!$A$3:$I$913,9,0),"N.A.")</f>
        <v>0</v>
      </c>
    </row>
    <row r="10" spans="1:18" ht="24.75" customHeight="1" x14ac:dyDescent="0.2">
      <c r="A10" s="66" t="s">
        <v>116</v>
      </c>
      <c r="B10" s="49">
        <f>+IFERROR(VLOOKUP($A10&amp;$D$3,BaseRS_VID!$A$3:$I$913,4,0),"N.A.")</f>
        <v>28787.37</v>
      </c>
      <c r="C10" s="52">
        <f>+IFERROR(VLOOKUP($A10&amp;$D$3,BaseRS_VID!$A$3:$I$913,5,0),"N.A.")</f>
        <v>0</v>
      </c>
      <c r="D10" s="52">
        <f>+IFERROR(VLOOKUP($A10&amp;$D$3,BaseRS_VID!$A$3:$I$913,6,0),"N.A.")</f>
        <v>0</v>
      </c>
      <c r="E10" s="57">
        <f>+IFERROR(VLOOKUP($A10&amp;$D$3,BaseRS_VID!$A$3:$I$913,7,0),"N.A.")</f>
        <v>0</v>
      </c>
      <c r="F10" s="58">
        <f>+IFERROR(VLOOKUP($A10&amp;$D$3,BaseRS_VID!$A$3:$I$913,8,0),"N.A.")</f>
        <v>0</v>
      </c>
      <c r="G10" s="59">
        <f>+IFERROR(VLOOKUP($A10&amp;$D$3,BaseRS_VID!$A$3:$I$913,9,0),"N.A.")</f>
        <v>0</v>
      </c>
    </row>
    <row r="11" spans="1:18" ht="24.75" customHeight="1" x14ac:dyDescent="0.2">
      <c r="A11" s="14" t="s">
        <v>22</v>
      </c>
      <c r="B11" s="49">
        <f>+IFERROR(VLOOKUP($A11&amp;$D$3,BaseRS_VID!$A$3:$I$913,4,0),"N.A.")</f>
        <v>32.119999999999997</v>
      </c>
      <c r="C11" s="52">
        <f>+IFERROR(VLOOKUP($A11&amp;$D$3,BaseRS_VID!$A$3:$I$913,5,0),"N.A.")</f>
        <v>264.58</v>
      </c>
      <c r="D11" s="52">
        <f>+IFERROR(VLOOKUP($A11&amp;$D$3,BaseRS_VID!$A$3:$I$913,6,0),"N.A.")</f>
        <v>0</v>
      </c>
      <c r="E11" s="57">
        <f>+IFERROR(VLOOKUP($A11&amp;$D$3,BaseRS_VID!$A$3:$I$913,7,0),"N.A.")</f>
        <v>674.82</v>
      </c>
      <c r="F11" s="58">
        <f>+IFERROR(VLOOKUP($A11&amp;$D$3,BaseRS_VID!$A$3:$I$913,8,0),"N.A.")</f>
        <v>2268.79</v>
      </c>
      <c r="G11" s="59">
        <f>+IFERROR(VLOOKUP($A11&amp;$D$3,BaseRS_VID!$A$3:$I$913,9,0),"N.A.")</f>
        <v>750.28</v>
      </c>
    </row>
    <row r="12" spans="1:18" ht="24.75" customHeight="1" x14ac:dyDescent="0.2">
      <c r="A12" s="14" t="s">
        <v>23</v>
      </c>
      <c r="B12" s="49">
        <f>+IFERROR(VLOOKUP($A12&amp;$D$3,BaseRS_VID!$A$3:$I$913,4,0),"N.A.")</f>
        <v>23493.5</v>
      </c>
      <c r="C12" s="52">
        <f>+IFERROR(VLOOKUP($A12&amp;$D$3,BaseRS_VID!$A$3:$I$913,5,0),"N.A.")</f>
        <v>129184.35</v>
      </c>
      <c r="D12" s="52">
        <f>+IFERROR(VLOOKUP($A12&amp;$D$3,BaseRS_VID!$A$3:$I$913,6,0),"N.A.")</f>
        <v>95905.01</v>
      </c>
      <c r="E12" s="57">
        <f>+IFERROR(VLOOKUP($A12&amp;$D$3,BaseRS_VID!$A$3:$I$913,7,0),"N.A.")</f>
        <v>77531.27</v>
      </c>
      <c r="F12" s="58">
        <f>+IFERROR(VLOOKUP($A12&amp;$D$3,BaseRS_VID!$A$3:$I$913,8,0),"N.A.")</f>
        <v>46535.87</v>
      </c>
      <c r="G12" s="59">
        <f>+IFERROR(VLOOKUP($A12&amp;$D$3,BaseRS_VID!$A$3:$I$913,9,0),"N.A.")</f>
        <v>17407.88</v>
      </c>
    </row>
    <row r="13" spans="1:18" ht="24.75" customHeight="1" x14ac:dyDescent="0.2">
      <c r="A13" s="14" t="s">
        <v>24</v>
      </c>
      <c r="B13" s="49">
        <f>+IFERROR(VLOOKUP($A13&amp;$D$3,BaseRS_VID!$A$3:$I$913,4,0),"N.A.")</f>
        <v>78524.66</v>
      </c>
      <c r="C13" s="52">
        <f>+IFERROR(VLOOKUP($A13&amp;$D$3,BaseRS_VID!$A$3:$I$913,5,0),"N.A.")</f>
        <v>0</v>
      </c>
      <c r="D13" s="52">
        <f>+IFERROR(VLOOKUP($A13&amp;$D$3,BaseRS_VID!$A$3:$I$913,6,0),"N.A.")</f>
        <v>910.66</v>
      </c>
      <c r="E13" s="57">
        <f>+IFERROR(VLOOKUP($A13&amp;$D$3,BaseRS_VID!$A$3:$I$913,7,0),"N.A.")</f>
        <v>3389.98</v>
      </c>
      <c r="F13" s="58">
        <f>+IFERROR(VLOOKUP($A13&amp;$D$3,BaseRS_VID!$A$3:$I$913,8,0),"N.A.")</f>
        <v>59963.92</v>
      </c>
      <c r="G13" s="59">
        <f>+IFERROR(VLOOKUP($A13&amp;$D$3,BaseRS_VID!$A$3:$I$913,9,0),"N.A.")</f>
        <v>24459.17</v>
      </c>
    </row>
    <row r="14" spans="1:18" ht="24.75" customHeight="1" x14ac:dyDescent="0.2">
      <c r="A14" s="14" t="s">
        <v>99</v>
      </c>
      <c r="B14" s="49">
        <f>+IFERROR(VLOOKUP($A14&amp;$D$3,BaseRS_VID!$A$3:$I$913,4,0),"N.A.")</f>
        <v>5642.42</v>
      </c>
      <c r="C14" s="52">
        <f>+IFERROR(VLOOKUP($A14&amp;$D$3,BaseRS_VID!$A$3:$I$913,5,0),"N.A.")</f>
        <v>0</v>
      </c>
      <c r="D14" s="52">
        <f>+IFERROR(VLOOKUP($A14&amp;$D$3,BaseRS_VID!$A$3:$I$913,6,0),"N.A.")</f>
        <v>0</v>
      </c>
      <c r="E14" s="57">
        <f>+IFERROR(VLOOKUP($A14&amp;$D$3,BaseRS_VID!$A$3:$I$913,7,0),"N.A.")</f>
        <v>0</v>
      </c>
      <c r="F14" s="58">
        <f>+IFERROR(VLOOKUP($A14&amp;$D$3,BaseRS_VID!$A$3:$I$913,8,0),"N.A.")</f>
        <v>3795.43</v>
      </c>
      <c r="G14" s="59">
        <f>+IFERROR(VLOOKUP($A14&amp;$D$3,BaseRS_VID!$A$3:$I$913,9,0),"N.A.")</f>
        <v>1754.54</v>
      </c>
    </row>
    <row r="15" spans="1:18" ht="24.75" customHeight="1" x14ac:dyDescent="0.2">
      <c r="A15" s="14" t="s">
        <v>25</v>
      </c>
      <c r="B15" s="49">
        <f>+IFERROR(VLOOKUP($A15&amp;$D$3,BaseRS_VID!$A$3:$I$913,4,0),"N.A.")</f>
        <v>390063.05</v>
      </c>
      <c r="C15" s="52">
        <f>+IFERROR(VLOOKUP($A15&amp;$D$3,BaseRS_VID!$A$3:$I$913,5,0),"N.A.")</f>
        <v>92964.32</v>
      </c>
      <c r="D15" s="52">
        <f>+IFERROR(VLOOKUP($A15&amp;$D$3,BaseRS_VID!$A$3:$I$913,6,0),"N.A.")</f>
        <v>52726.6</v>
      </c>
      <c r="E15" s="57">
        <f>+IFERROR(VLOOKUP($A15&amp;$D$3,BaseRS_VID!$A$3:$I$913,7,0),"N.A.")</f>
        <v>46374.78</v>
      </c>
      <c r="F15" s="58">
        <f>+IFERROR(VLOOKUP($A15&amp;$D$3,BaseRS_VID!$A$3:$I$913,8,0),"N.A.")</f>
        <v>160624.23000000001</v>
      </c>
      <c r="G15" s="59">
        <f>+IFERROR(VLOOKUP($A15&amp;$D$3,BaseRS_VID!$A$3:$I$913,9,0),"N.A.")</f>
        <v>90670.2</v>
      </c>
    </row>
    <row r="16" spans="1:18" ht="24.75" customHeight="1" x14ac:dyDescent="0.2">
      <c r="A16" s="14" t="s">
        <v>110</v>
      </c>
      <c r="B16" s="49">
        <f>+IFERROR(VLOOKUP($A16&amp;$D$3,BaseRS_VID!$A$3:$I$913,4,0),"N.A.")</f>
        <v>0</v>
      </c>
      <c r="C16" s="52">
        <f>+IFERROR(VLOOKUP($A16&amp;$D$3,BaseRS_VID!$A$3:$I$913,5,0),"N.A.")</f>
        <v>99566.57</v>
      </c>
      <c r="D16" s="52">
        <f>+IFERROR(VLOOKUP($A16&amp;$D$3,BaseRS_VID!$A$3:$I$913,6,0),"N.A.")</f>
        <v>42352.71</v>
      </c>
      <c r="E16" s="57">
        <f>+IFERROR(VLOOKUP($A16&amp;$D$3,BaseRS_VID!$A$3:$I$913,7,0),"N.A.")</f>
        <v>53144.35</v>
      </c>
      <c r="F16" s="58">
        <f>+IFERROR(VLOOKUP($A16&amp;$D$3,BaseRS_VID!$A$3:$I$913,8,0),"N.A.")</f>
        <v>0</v>
      </c>
      <c r="G16" s="59">
        <f>+IFERROR(VLOOKUP($A16&amp;$D$3,BaseRS_VID!$A$3:$I$913,9,0),"N.A.")</f>
        <v>0</v>
      </c>
    </row>
    <row r="17" spans="1:7" ht="24.75" customHeight="1" x14ac:dyDescent="0.2">
      <c r="A17" s="14" t="s">
        <v>111</v>
      </c>
      <c r="B17" s="49">
        <f>+IFERROR(VLOOKUP($A17&amp;$D$3,BaseRS_VID!$A$3:$I$913,4,0),"N.A.")</f>
        <v>1218.6099999999999</v>
      </c>
      <c r="C17" s="52">
        <f>+IFERROR(VLOOKUP($A17&amp;$D$3,BaseRS_VID!$A$3:$I$913,5,0),"N.A.")</f>
        <v>0</v>
      </c>
      <c r="D17" s="52">
        <f>+IFERROR(VLOOKUP($A17&amp;$D$3,BaseRS_VID!$A$3:$I$913,6,0),"N.A.")</f>
        <v>0</v>
      </c>
      <c r="E17" s="57">
        <f>+IFERROR(VLOOKUP($A17&amp;$D$3,BaseRS_VID!$A$3:$I$913,7,0),"N.A.")</f>
        <v>0</v>
      </c>
      <c r="F17" s="58">
        <f>+IFERROR(VLOOKUP($A17&amp;$D$3,BaseRS_VID!$A$3:$I$913,8,0),"N.A.")</f>
        <v>24246.9</v>
      </c>
      <c r="G17" s="59">
        <f>+IFERROR(VLOOKUP($A17&amp;$D$3,BaseRS_VID!$A$3:$I$913,9,0),"N.A.")</f>
        <v>9088.2099999999991</v>
      </c>
    </row>
    <row r="18" spans="1:7" ht="24.75" customHeight="1" x14ac:dyDescent="0.2">
      <c r="A18" s="14" t="s">
        <v>112</v>
      </c>
      <c r="B18" s="49">
        <f>+IFERROR(VLOOKUP($A18&amp;$D$3,BaseRS_VID!$A$3:$I$913,4,0),"N.A.")</f>
        <v>0</v>
      </c>
      <c r="C18" s="52">
        <f>+IFERROR(VLOOKUP($A18&amp;$D$3,BaseRS_VID!$A$3:$I$913,5,0),"N.A.")</f>
        <v>5873.33</v>
      </c>
      <c r="D18" s="52">
        <f>+IFERROR(VLOOKUP($A18&amp;$D$3,BaseRS_VID!$A$3:$I$913,6,0),"N.A.")</f>
        <v>2092.6999999999998</v>
      </c>
      <c r="E18" s="57">
        <f>+IFERROR(VLOOKUP($A18&amp;$D$3,BaseRS_VID!$A$3:$I$913,7,0),"N.A.")</f>
        <v>48.38</v>
      </c>
      <c r="F18" s="58">
        <f>+IFERROR(VLOOKUP($A18&amp;$D$3,BaseRS_VID!$A$3:$I$913,8,0),"N.A.")</f>
        <v>11180.54</v>
      </c>
      <c r="G18" s="59">
        <f>+IFERROR(VLOOKUP($A18&amp;$D$3,BaseRS_VID!$A$3:$I$913,9,0),"N.A.")</f>
        <v>2396.11</v>
      </c>
    </row>
    <row r="19" spans="1:7" ht="24.75" customHeight="1" x14ac:dyDescent="0.2">
      <c r="A19" s="14" t="s">
        <v>26</v>
      </c>
      <c r="B19" s="49">
        <f>+IFERROR(VLOOKUP($A19&amp;$D$3,BaseRS_VID!$A$3:$I$913,4,0),"N.A.")</f>
        <v>0</v>
      </c>
      <c r="C19" s="52">
        <f>+IFERROR(VLOOKUP($A19&amp;$D$3,BaseRS_VID!$A$3:$I$913,5,0),"N.A.")</f>
        <v>10377.42</v>
      </c>
      <c r="D19" s="52">
        <f>+IFERROR(VLOOKUP($A19&amp;$D$3,BaseRS_VID!$A$3:$I$913,6,0),"N.A.")</f>
        <v>11644.01</v>
      </c>
      <c r="E19" s="57">
        <f>+IFERROR(VLOOKUP($A19&amp;$D$3,BaseRS_VID!$A$3:$I$913,7,0),"N.A.")</f>
        <v>18043.82</v>
      </c>
      <c r="F19" s="58">
        <f>+IFERROR(VLOOKUP($A19&amp;$D$3,BaseRS_VID!$A$3:$I$913,8,0),"N.A.")</f>
        <v>16191.47</v>
      </c>
      <c r="G19" s="59">
        <f>+IFERROR(VLOOKUP($A19&amp;$D$3,BaseRS_VID!$A$3:$I$913,9,0),"N.A.")</f>
        <v>10073.02</v>
      </c>
    </row>
    <row r="20" spans="1:7" ht="24.75" customHeight="1" x14ac:dyDescent="0.2">
      <c r="A20" s="14" t="s">
        <v>27</v>
      </c>
      <c r="B20" s="49">
        <f>+IFERROR(VLOOKUP($A20&amp;$D$3,BaseRS_VID!$A$3:$I$913,4,0),"N.A.")</f>
        <v>1484.1</v>
      </c>
      <c r="C20" s="52">
        <f>+IFERROR(VLOOKUP($A20&amp;$D$3,BaseRS_VID!$A$3:$I$913,5,0),"N.A.")</f>
        <v>0</v>
      </c>
      <c r="D20" s="52">
        <f>+IFERROR(VLOOKUP($A20&amp;$D$3,BaseRS_VID!$A$3:$I$913,6,0),"N.A.")</f>
        <v>233.73</v>
      </c>
      <c r="E20" s="57">
        <f>+IFERROR(VLOOKUP($A20&amp;$D$3,BaseRS_VID!$A$3:$I$913,7,0),"N.A.")</f>
        <v>1520.18</v>
      </c>
      <c r="F20" s="58">
        <f>+IFERROR(VLOOKUP($A20&amp;$D$3,BaseRS_VID!$A$3:$I$913,8,0),"N.A.")</f>
        <v>23906.79</v>
      </c>
      <c r="G20" s="59">
        <f>+IFERROR(VLOOKUP($A20&amp;$D$3,BaseRS_VID!$A$3:$I$913,9,0),"N.A.")</f>
        <v>13997.63</v>
      </c>
    </row>
    <row r="21" spans="1:7" ht="24.75" customHeight="1" x14ac:dyDescent="0.2">
      <c r="A21" s="14" t="s">
        <v>28</v>
      </c>
      <c r="B21" s="49">
        <f>+IFERROR(VLOOKUP($A21&amp;$D$3,BaseRS_VID!$A$3:$I$913,4,0),"N.A.")</f>
        <v>228104.99</v>
      </c>
      <c r="C21" s="52">
        <f>+IFERROR(VLOOKUP($A21&amp;$D$3,BaseRS_VID!$A$3:$I$913,5,0),"N.A.")</f>
        <v>0</v>
      </c>
      <c r="D21" s="52">
        <f>+IFERROR(VLOOKUP($A21&amp;$D$3,BaseRS_VID!$A$3:$I$913,6,0),"N.A.")</f>
        <v>75.33</v>
      </c>
      <c r="E21" s="57">
        <f>+IFERROR(VLOOKUP($A21&amp;$D$3,BaseRS_VID!$A$3:$I$913,7,0),"N.A.")</f>
        <v>374.03</v>
      </c>
      <c r="F21" s="58">
        <f>+IFERROR(VLOOKUP($A21&amp;$D$3,BaseRS_VID!$A$3:$I$913,8,0),"N.A.")</f>
        <v>1440.86</v>
      </c>
      <c r="G21" s="59">
        <f>+IFERROR(VLOOKUP($A21&amp;$D$3,BaseRS_VID!$A$3:$I$913,9,0),"N.A.")</f>
        <v>424.75</v>
      </c>
    </row>
    <row r="22" spans="1:7" ht="24.75" customHeight="1" x14ac:dyDescent="0.2">
      <c r="A22" s="14" t="s">
        <v>29</v>
      </c>
      <c r="B22" s="49">
        <f>+IFERROR(VLOOKUP($A22&amp;$D$3,BaseRS_VID!$A$3:$I$913,4,0),"N.A.")</f>
        <v>209431.99</v>
      </c>
      <c r="C22" s="52">
        <f>+IFERROR(VLOOKUP($A22&amp;$D$3,BaseRS_VID!$A$3:$I$913,5,0),"N.A.")</f>
        <v>21.53</v>
      </c>
      <c r="D22" s="52">
        <f>+IFERROR(VLOOKUP($A22&amp;$D$3,BaseRS_VID!$A$3:$I$913,6,0),"N.A.")</f>
        <v>775.82</v>
      </c>
      <c r="E22" s="57">
        <f>+IFERROR(VLOOKUP($A22&amp;$D$3,BaseRS_VID!$A$3:$I$913,7,0),"N.A.")</f>
        <v>5728.23</v>
      </c>
      <c r="F22" s="58">
        <f>+IFERROR(VLOOKUP($A22&amp;$D$3,BaseRS_VID!$A$3:$I$913,8,0),"N.A.")</f>
        <v>18665.759999999998</v>
      </c>
      <c r="G22" s="59">
        <f>+IFERROR(VLOOKUP($A22&amp;$D$3,BaseRS_VID!$A$3:$I$913,9,0),"N.A.")</f>
        <v>10457.41</v>
      </c>
    </row>
    <row r="23" spans="1:7" ht="24.75" customHeight="1" x14ac:dyDescent="0.2">
      <c r="A23" s="14" t="s">
        <v>30</v>
      </c>
      <c r="B23" s="49">
        <f>+IFERROR(VLOOKUP($A23&amp;$D$3,BaseRS_VID!$A$3:$I$913,4,0),"N.A.")</f>
        <v>81498.22</v>
      </c>
      <c r="C23" s="52">
        <f>+IFERROR(VLOOKUP($A23&amp;$D$3,BaseRS_VID!$A$3:$I$913,5,0),"N.A.")</f>
        <v>0</v>
      </c>
      <c r="D23" s="52">
        <f>+IFERROR(VLOOKUP($A23&amp;$D$3,BaseRS_VID!$A$3:$I$913,6,0),"N.A.")</f>
        <v>0</v>
      </c>
      <c r="E23" s="57">
        <f>+IFERROR(VLOOKUP($A23&amp;$D$3,BaseRS_VID!$A$3:$I$913,7,0),"N.A.")</f>
        <v>0</v>
      </c>
      <c r="F23" s="58">
        <f>+IFERROR(VLOOKUP($A23&amp;$D$3,BaseRS_VID!$A$3:$I$913,8,0),"N.A.")</f>
        <v>49346.48</v>
      </c>
      <c r="G23" s="59">
        <f>+IFERROR(VLOOKUP($A23&amp;$D$3,BaseRS_VID!$A$3:$I$913,9,0),"N.A.")</f>
        <v>16800.86</v>
      </c>
    </row>
    <row r="24" spans="1:7" ht="24.75" customHeight="1" x14ac:dyDescent="0.2">
      <c r="A24" s="14" t="s">
        <v>31</v>
      </c>
      <c r="B24" s="49">
        <f>+IFERROR(VLOOKUP($A24&amp;$D$3,BaseRS_VID!$A$3:$I$913,4,0),"N.A.")</f>
        <v>1533.06</v>
      </c>
      <c r="C24" s="52">
        <f>+IFERROR(VLOOKUP($A24&amp;$D$3,BaseRS_VID!$A$3:$I$913,5,0),"N.A.")</f>
        <v>0</v>
      </c>
      <c r="D24" s="52">
        <f>+IFERROR(VLOOKUP($A24&amp;$D$3,BaseRS_VID!$A$3:$I$913,6,0),"N.A.")</f>
        <v>0</v>
      </c>
      <c r="E24" s="57">
        <f>+IFERROR(VLOOKUP($A24&amp;$D$3,BaseRS_VID!$A$3:$I$913,7,0),"N.A.")</f>
        <v>0</v>
      </c>
      <c r="F24" s="58">
        <f>+IFERROR(VLOOKUP($A24&amp;$D$3,BaseRS_VID!$A$3:$I$913,8,0),"N.A.")</f>
        <v>42594.34</v>
      </c>
      <c r="G24" s="59">
        <f>+IFERROR(VLOOKUP($A24&amp;$D$3,BaseRS_VID!$A$3:$I$913,9,0),"N.A.")</f>
        <v>15108.07</v>
      </c>
    </row>
    <row r="25" spans="1:7" ht="24.75" customHeight="1" x14ac:dyDescent="0.2">
      <c r="A25" s="14" t="s">
        <v>32</v>
      </c>
      <c r="B25" s="49">
        <f>+IFERROR(VLOOKUP($A25&amp;$D$3,BaseRS_VID!$A$3:$I$913,4,0),"N.A.")</f>
        <v>98817.39</v>
      </c>
      <c r="C25" s="52">
        <f>+IFERROR(VLOOKUP($A25&amp;$D$3,BaseRS_VID!$A$3:$I$913,5,0),"N.A.")</f>
        <v>180768.17</v>
      </c>
      <c r="D25" s="52">
        <f>+IFERROR(VLOOKUP($A25&amp;$D$3,BaseRS_VID!$A$3:$I$913,6,0),"N.A.")</f>
        <v>145844.29</v>
      </c>
      <c r="E25" s="57">
        <f>+IFERROR(VLOOKUP($A25&amp;$D$3,BaseRS_VID!$A$3:$I$913,7,0),"N.A.")</f>
        <v>145191.53</v>
      </c>
      <c r="F25" s="58">
        <f>+IFERROR(VLOOKUP($A25&amp;$D$3,BaseRS_VID!$A$3:$I$913,8,0),"N.A.")</f>
        <v>41630.51</v>
      </c>
      <c r="G25" s="59">
        <f>+IFERROR(VLOOKUP($A25&amp;$D$3,BaseRS_VID!$A$3:$I$913,9,0),"N.A.")</f>
        <v>33235.339999999997</v>
      </c>
    </row>
    <row r="26" spans="1:7" ht="24.75" customHeight="1" x14ac:dyDescent="0.2">
      <c r="A26" s="14" t="s">
        <v>104</v>
      </c>
      <c r="B26" s="49">
        <f>+IFERROR(VLOOKUP($A26&amp;$D$3,BaseRS_VID!$A$3:$I$913,4,0),"N.A.")</f>
        <v>66208.77</v>
      </c>
      <c r="C26" s="52">
        <f>+IFERROR(VLOOKUP($A26&amp;$D$3,BaseRS_VID!$A$3:$I$913,5,0),"N.A.")</f>
        <v>0</v>
      </c>
      <c r="D26" s="52">
        <f>+IFERROR(VLOOKUP($A26&amp;$D$3,BaseRS_VID!$A$3:$I$913,6,0),"N.A.")</f>
        <v>0</v>
      </c>
      <c r="E26" s="57">
        <f>+IFERROR(VLOOKUP($A26&amp;$D$3,BaseRS_VID!$A$3:$I$913,7,0),"N.A.")</f>
        <v>0</v>
      </c>
      <c r="F26" s="58">
        <f>+IFERROR(VLOOKUP($A26&amp;$D$3,BaseRS_VID!$A$3:$I$913,8,0),"N.A.")</f>
        <v>0</v>
      </c>
      <c r="G26" s="59">
        <f>+IFERROR(VLOOKUP($A26&amp;$D$3,BaseRS_VID!$A$3:$I$913,9,0),"N.A.")</f>
        <v>0</v>
      </c>
    </row>
    <row r="27" spans="1:7" ht="24.75" customHeight="1" thickBot="1" x14ac:dyDescent="0.25">
      <c r="A27" s="15" t="s">
        <v>33</v>
      </c>
      <c r="B27" s="53">
        <f>+IFERROR(VLOOKUP($A27&amp;$D$3,BaseRS_VID!$A$3:$I$913,4,0),"N.A.")</f>
        <v>233770.02</v>
      </c>
      <c r="C27" s="54">
        <f>+IFERROR(VLOOKUP($A27&amp;$D$3,BaseRS_VID!$A$3:$I$913,5,0),"N.A.")</f>
        <v>297152.75</v>
      </c>
      <c r="D27" s="54">
        <f>+IFERROR(VLOOKUP($A27&amp;$D$3,BaseRS_VID!$A$3:$I$913,6,0),"N.A.")</f>
        <v>199756.73</v>
      </c>
      <c r="E27" s="60">
        <f>+IFERROR(VLOOKUP($A27&amp;$D$3,BaseRS_VID!$A$3:$I$913,7,0),"N.A.")</f>
        <v>183464.4</v>
      </c>
      <c r="F27" s="61">
        <f>+IFERROR(VLOOKUP($A27&amp;$D$3,BaseRS_VID!$A$3:$I$913,8,0),"N.A.")</f>
        <v>768465.34</v>
      </c>
      <c r="G27" s="62">
        <f>+IFERROR(VLOOKUP($A27&amp;$D$3,BaseRS_VID!$A$3:$I$913,9,0),"N.A.")</f>
        <v>556741.75</v>
      </c>
    </row>
    <row r="28" spans="1:7" ht="24.75" customHeight="1" thickTop="1" x14ac:dyDescent="0.2">
      <c r="A28" s="27"/>
      <c r="B28" s="27"/>
      <c r="C28" s="27"/>
      <c r="D28" s="27"/>
      <c r="E28" s="27"/>
      <c r="F28" s="27"/>
      <c r="G28" s="27"/>
    </row>
    <row r="29" spans="1:7" s="27" customFormat="1" x14ac:dyDescent="0.2"/>
    <row r="30" spans="1:7" s="27" customFormat="1" x14ac:dyDescent="0.2"/>
    <row r="31" spans="1:7" s="27" customFormat="1" x14ac:dyDescent="0.2"/>
    <row r="32" spans="1:7" s="27" customFormat="1" x14ac:dyDescent="0.2"/>
    <row r="33" spans="1:7" s="27" customFormat="1" x14ac:dyDescent="0.2"/>
    <row r="34" spans="1:7" s="27" customFormat="1" x14ac:dyDescent="0.2"/>
    <row r="35" spans="1:7" s="27" customFormat="1" x14ac:dyDescent="0.2"/>
    <row r="36" spans="1:7" s="27" customFormat="1" x14ac:dyDescent="0.2"/>
    <row r="37" spans="1:7" s="27" customFormat="1" x14ac:dyDescent="0.2"/>
    <row r="38" spans="1:7" s="27" customFormat="1" x14ac:dyDescent="0.2"/>
    <row r="39" spans="1:7" s="27" customFormat="1" x14ac:dyDescent="0.2">
      <c r="A39" s="22"/>
      <c r="B39" s="8"/>
      <c r="C39" s="8"/>
      <c r="D39" s="8"/>
      <c r="E39" s="8"/>
      <c r="F39" s="8"/>
      <c r="G39" s="8"/>
    </row>
    <row r="40" spans="1:7" x14ac:dyDescent="0.2">
      <c r="A40" s="22"/>
    </row>
    <row r="41" spans="1:7" x14ac:dyDescent="0.2">
      <c r="A41" s="22"/>
    </row>
    <row r="42" spans="1:7" x14ac:dyDescent="0.2">
      <c r="A42" s="22"/>
    </row>
    <row r="43" spans="1:7" x14ac:dyDescent="0.2">
      <c r="A43" s="22"/>
    </row>
    <row r="44" spans="1:7" x14ac:dyDescent="0.2">
      <c r="A44" s="22"/>
    </row>
    <row r="45" spans="1:7" x14ac:dyDescent="0.2">
      <c r="A45" s="22"/>
    </row>
    <row r="46" spans="1:7" x14ac:dyDescent="0.2">
      <c r="A46" s="22"/>
    </row>
    <row r="47" spans="1:7" x14ac:dyDescent="0.2">
      <c r="A47" s="22"/>
    </row>
    <row r="48" spans="1:7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</sheetData>
  <sheetProtection algorithmName="SHA-512" hashValue="8Zrr3oUbAt6F0N8iwgl4k01KuIYK8EMbdbcv4/FWvCyel48//lLypmZi0wS7fcEKlP4h16JcxXqsQuCPMmVvJA==" saltValue="bz01hdaiSZbwxZqeje5Acw==" spinCount="100000" sheet="1" objects="1" scenarios="1"/>
  <mergeCells count="7">
    <mergeCell ref="B1:G1"/>
    <mergeCell ref="A5:A6"/>
    <mergeCell ref="F5:G5"/>
    <mergeCell ref="C5:E5"/>
    <mergeCell ref="D3:E3"/>
    <mergeCell ref="D4:E4"/>
    <mergeCell ref="D2:E2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ListaD!$A$1:$A$3</xm:f>
          </x14:formula1>
          <xm:sqref>D3:E3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rgb="FF47CFFF"/>
  </sheetPr>
  <dimension ref="A1:J83"/>
  <sheetViews>
    <sheetView zoomScale="85" zoomScaleNormal="85" workbookViewId="0"/>
  </sheetViews>
  <sheetFormatPr baseColWidth="10" defaultColWidth="9.140625" defaultRowHeight="15" x14ac:dyDescent="0.25"/>
  <cols>
    <col min="1" max="1" width="26.85546875" bestFit="1" customWidth="1"/>
    <col min="2" max="2" width="23.42578125" customWidth="1"/>
    <col min="3" max="3" width="12.5703125" customWidth="1"/>
    <col min="4" max="9" width="24" customWidth="1"/>
    <col min="10" max="10" width="21.7109375" customWidth="1"/>
  </cols>
  <sheetData>
    <row r="1" spans="1:10" ht="15" customHeight="1" x14ac:dyDescent="0.25">
      <c r="B1" s="45"/>
      <c r="C1" s="45"/>
      <c r="D1" s="45" t="s">
        <v>49</v>
      </c>
      <c r="E1" s="45" t="s">
        <v>50</v>
      </c>
      <c r="F1" s="45"/>
      <c r="G1" s="45" t="s">
        <v>51</v>
      </c>
      <c r="H1" s="45"/>
      <c r="I1" s="45" t="s">
        <v>52</v>
      </c>
    </row>
    <row r="2" spans="1:10" ht="30" customHeight="1" x14ac:dyDescent="0.25">
      <c r="A2" s="68"/>
      <c r="B2" s="69"/>
      <c r="C2" s="69"/>
      <c r="D2" s="69" t="s">
        <v>53</v>
      </c>
      <c r="E2" s="69" t="s">
        <v>53</v>
      </c>
      <c r="F2" s="69" t="s">
        <v>54</v>
      </c>
      <c r="G2" s="69" t="s">
        <v>53</v>
      </c>
      <c r="H2" s="69" t="s">
        <v>54</v>
      </c>
      <c r="I2" s="69" t="s">
        <v>54</v>
      </c>
    </row>
    <row r="3" spans="1:10" ht="15" customHeight="1" x14ac:dyDescent="0.25">
      <c r="A3" t="str">
        <f>+B3&amp;C3</f>
        <v>ALFA45688</v>
      </c>
      <c r="B3" s="1" t="s">
        <v>1</v>
      </c>
      <c r="C3" s="34">
        <v>45688</v>
      </c>
      <c r="D3" s="77">
        <v>103453.56</v>
      </c>
      <c r="E3" s="77">
        <v>53888.44</v>
      </c>
      <c r="F3" s="77">
        <v>808.33</v>
      </c>
      <c r="G3" s="77">
        <v>192141.42</v>
      </c>
      <c r="H3" s="77">
        <v>4728.79</v>
      </c>
      <c r="I3" s="21">
        <f>+F3+H3</f>
        <v>5537.12</v>
      </c>
      <c r="J3" s="76"/>
    </row>
    <row r="4" spans="1:10" ht="15" customHeight="1" x14ac:dyDescent="0.25">
      <c r="A4" t="str">
        <f t="shared" ref="A4:A67" si="0">+B4&amp;C4</f>
        <v>ALFA45716</v>
      </c>
      <c r="B4" s="1" t="s">
        <v>1</v>
      </c>
      <c r="C4" s="34">
        <v>45716</v>
      </c>
      <c r="D4" s="77">
        <v>104345.54</v>
      </c>
      <c r="E4" s="77">
        <v>50711.86</v>
      </c>
      <c r="F4" s="77">
        <v>760.68</v>
      </c>
      <c r="G4" s="77">
        <v>173398.88</v>
      </c>
      <c r="H4" s="77">
        <v>4657.7299999999996</v>
      </c>
      <c r="I4" s="21">
        <f t="shared" ref="I4:I67" si="1">+F4+H4</f>
        <v>5418.41</v>
      </c>
      <c r="J4" s="76"/>
    </row>
    <row r="5" spans="1:10" ht="15" customHeight="1" x14ac:dyDescent="0.25">
      <c r="A5" t="str">
        <f t="shared" si="0"/>
        <v>ALFA45747</v>
      </c>
      <c r="B5" s="1" t="s">
        <v>1</v>
      </c>
      <c r="C5" s="34">
        <v>45747</v>
      </c>
      <c r="D5" s="77">
        <v>104882.24000000001</v>
      </c>
      <c r="E5" s="77">
        <v>61189.279999999999</v>
      </c>
      <c r="F5" s="77">
        <v>917.84</v>
      </c>
      <c r="G5" s="77">
        <v>164911</v>
      </c>
      <c r="H5" s="77">
        <v>4655.78</v>
      </c>
      <c r="I5" s="21">
        <f t="shared" si="1"/>
        <v>5573.62</v>
      </c>
      <c r="J5" s="76"/>
    </row>
    <row r="6" spans="1:10" ht="15" customHeight="1" x14ac:dyDescent="0.25">
      <c r="A6" t="str">
        <f t="shared" si="0"/>
        <v>ALLIANZ45688</v>
      </c>
      <c r="B6" s="45" t="s">
        <v>93</v>
      </c>
      <c r="C6" s="34">
        <v>45688</v>
      </c>
      <c r="D6" s="77">
        <v>1829151.12</v>
      </c>
      <c r="E6" s="77">
        <v>201697.23</v>
      </c>
      <c r="F6" s="77">
        <v>3025.46</v>
      </c>
      <c r="G6" s="77">
        <v>633947.61</v>
      </c>
      <c r="H6" s="77">
        <v>5569.49</v>
      </c>
      <c r="I6" s="21">
        <f t="shared" si="1"/>
        <v>8594.9500000000007</v>
      </c>
      <c r="J6" s="76"/>
    </row>
    <row r="7" spans="1:10" ht="15" customHeight="1" x14ac:dyDescent="0.25">
      <c r="A7" t="str">
        <f t="shared" si="0"/>
        <v>ALLIANZ45716</v>
      </c>
      <c r="B7" s="45" t="s">
        <v>93</v>
      </c>
      <c r="C7" s="34">
        <v>45716</v>
      </c>
      <c r="D7" s="77">
        <v>1816667.63</v>
      </c>
      <c r="E7" s="77">
        <v>202082.13</v>
      </c>
      <c r="F7" s="77">
        <v>3031.23</v>
      </c>
      <c r="G7" s="77">
        <v>623208.52</v>
      </c>
      <c r="H7" s="77">
        <v>4357.07</v>
      </c>
      <c r="I7" s="21">
        <f t="shared" si="1"/>
        <v>7388.2999999999993</v>
      </c>
      <c r="J7" s="76"/>
    </row>
    <row r="8" spans="1:10" ht="15" customHeight="1" x14ac:dyDescent="0.25">
      <c r="A8" t="str">
        <f t="shared" si="0"/>
        <v>ALLIANZ45747</v>
      </c>
      <c r="B8" s="45" t="s">
        <v>93</v>
      </c>
      <c r="C8" s="34">
        <v>45747</v>
      </c>
      <c r="D8" s="77">
        <v>1845863.11</v>
      </c>
      <c r="E8" s="77">
        <v>202952.49</v>
      </c>
      <c r="F8" s="77">
        <v>3044.29</v>
      </c>
      <c r="G8" s="77">
        <v>617967.1</v>
      </c>
      <c r="H8" s="77">
        <v>4191.59</v>
      </c>
      <c r="I8" s="21">
        <f t="shared" si="1"/>
        <v>7235.88</v>
      </c>
      <c r="J8" s="76"/>
    </row>
    <row r="9" spans="1:10" ht="15" customHeight="1" x14ac:dyDescent="0.25">
      <c r="A9" t="str">
        <f t="shared" si="0"/>
        <v>AXA COLPATRIA45688</v>
      </c>
      <c r="B9" s="45" t="s">
        <v>2</v>
      </c>
      <c r="C9" s="34">
        <v>45688</v>
      </c>
      <c r="D9" s="77">
        <v>3012404.94</v>
      </c>
      <c r="E9" s="77">
        <v>360933.9</v>
      </c>
      <c r="F9" s="77">
        <v>5408.22</v>
      </c>
      <c r="G9" s="77">
        <v>1341055.67</v>
      </c>
      <c r="H9" s="77">
        <v>11926.61</v>
      </c>
      <c r="I9" s="21">
        <f t="shared" si="1"/>
        <v>17334.830000000002</v>
      </c>
      <c r="J9" s="76"/>
    </row>
    <row r="10" spans="1:10" ht="15" customHeight="1" x14ac:dyDescent="0.25">
      <c r="A10" t="str">
        <f t="shared" si="0"/>
        <v>AXA COLPATRIA45716</v>
      </c>
      <c r="B10" s="45" t="s">
        <v>2</v>
      </c>
      <c r="C10" s="34">
        <v>45716</v>
      </c>
      <c r="D10" s="77">
        <v>3144808.54</v>
      </c>
      <c r="E10" s="77">
        <v>353532.54</v>
      </c>
      <c r="F10" s="77">
        <v>5301.7</v>
      </c>
      <c r="G10" s="77">
        <v>1365067.18</v>
      </c>
      <c r="H10" s="77">
        <v>13171.76</v>
      </c>
      <c r="I10" s="21">
        <f t="shared" si="1"/>
        <v>18473.46</v>
      </c>
      <c r="J10" s="76"/>
    </row>
    <row r="11" spans="1:10" ht="15" customHeight="1" x14ac:dyDescent="0.25">
      <c r="A11" t="str">
        <f t="shared" si="0"/>
        <v>AXA COLPATRIA45747</v>
      </c>
      <c r="B11" s="45" t="s">
        <v>2</v>
      </c>
      <c r="C11" s="34">
        <v>45747</v>
      </c>
      <c r="D11" s="77">
        <v>3202640.08</v>
      </c>
      <c r="E11" s="77">
        <v>346168.47</v>
      </c>
      <c r="F11" s="77">
        <v>5187.53</v>
      </c>
      <c r="G11" s="77">
        <v>1353655.48</v>
      </c>
      <c r="H11" s="77">
        <v>13122.95</v>
      </c>
      <c r="I11" s="21">
        <f t="shared" si="1"/>
        <v>18310.48</v>
      </c>
      <c r="J11" s="76"/>
    </row>
    <row r="12" spans="1:10" ht="15" customHeight="1" x14ac:dyDescent="0.25">
      <c r="A12" t="str">
        <f t="shared" si="0"/>
        <v>BBVA SEGUROS45688</v>
      </c>
      <c r="B12" s="45" t="s">
        <v>3</v>
      </c>
      <c r="C12" s="34">
        <v>45688</v>
      </c>
      <c r="D12" s="77">
        <v>491196.24</v>
      </c>
      <c r="E12" s="77">
        <v>66362.27</v>
      </c>
      <c r="F12" s="77">
        <v>995.43</v>
      </c>
      <c r="G12" s="77">
        <v>200160.74</v>
      </c>
      <c r="H12" s="77">
        <v>6511.25</v>
      </c>
      <c r="I12" s="21">
        <f t="shared" si="1"/>
        <v>7506.68</v>
      </c>
      <c r="J12" s="76"/>
    </row>
    <row r="13" spans="1:10" ht="15" customHeight="1" x14ac:dyDescent="0.25">
      <c r="A13" t="str">
        <f t="shared" si="0"/>
        <v>BBVA SEGUROS45716</v>
      </c>
      <c r="B13" s="45" t="s">
        <v>3</v>
      </c>
      <c r="C13" s="34">
        <v>45716</v>
      </c>
      <c r="D13" s="77">
        <v>500434.77</v>
      </c>
      <c r="E13" s="77">
        <v>83613.740000000005</v>
      </c>
      <c r="F13" s="77">
        <v>1254.21</v>
      </c>
      <c r="G13" s="77">
        <v>188057.62</v>
      </c>
      <c r="H13" s="77">
        <v>5628.34</v>
      </c>
      <c r="I13" s="21">
        <f t="shared" si="1"/>
        <v>6882.55</v>
      </c>
      <c r="J13" s="76"/>
    </row>
    <row r="14" spans="1:10" ht="15" customHeight="1" x14ac:dyDescent="0.25">
      <c r="A14" t="str">
        <f t="shared" si="0"/>
        <v>BBVA SEGUROS45747</v>
      </c>
      <c r="B14" s="45" t="s">
        <v>3</v>
      </c>
      <c r="C14" s="34">
        <v>45747</v>
      </c>
      <c r="D14" s="77">
        <v>462741.54</v>
      </c>
      <c r="E14" s="77">
        <v>80690.740000000005</v>
      </c>
      <c r="F14" s="77">
        <v>1210.3599999999999</v>
      </c>
      <c r="G14" s="77">
        <v>190600.07</v>
      </c>
      <c r="H14" s="77">
        <v>5385.79</v>
      </c>
      <c r="I14" s="21">
        <f t="shared" si="1"/>
        <v>6596.15</v>
      </c>
      <c r="J14" s="76"/>
    </row>
    <row r="15" spans="1:10" ht="15" customHeight="1" x14ac:dyDescent="0.25">
      <c r="A15" t="str">
        <f t="shared" si="0"/>
        <v>BERKLEY45688</v>
      </c>
      <c r="B15" s="45" t="s">
        <v>4</v>
      </c>
      <c r="C15" s="34">
        <v>45688</v>
      </c>
      <c r="D15" s="77">
        <v>187796.31</v>
      </c>
      <c r="E15" s="77">
        <v>1005.88</v>
      </c>
      <c r="F15" s="77">
        <v>15.09</v>
      </c>
      <c r="G15" s="77">
        <v>238027.36</v>
      </c>
      <c r="H15" s="77">
        <v>366.01</v>
      </c>
      <c r="I15" s="21">
        <f t="shared" si="1"/>
        <v>381.09999999999997</v>
      </c>
      <c r="J15" s="76"/>
    </row>
    <row r="16" spans="1:10" ht="15" customHeight="1" x14ac:dyDescent="0.25">
      <c r="A16" t="str">
        <f t="shared" si="0"/>
        <v>BERKLEY45716</v>
      </c>
      <c r="B16" s="45" t="s">
        <v>4</v>
      </c>
      <c r="C16" s="34">
        <v>45716</v>
      </c>
      <c r="D16" s="77">
        <v>202121.97</v>
      </c>
      <c r="E16" s="77">
        <v>1286.07</v>
      </c>
      <c r="F16" s="77">
        <v>19.29</v>
      </c>
      <c r="G16" s="77">
        <v>243081.42</v>
      </c>
      <c r="H16" s="77">
        <v>378.5</v>
      </c>
      <c r="I16" s="21">
        <f t="shared" si="1"/>
        <v>397.79</v>
      </c>
      <c r="J16" s="76"/>
    </row>
    <row r="17" spans="1:10" ht="15" customHeight="1" x14ac:dyDescent="0.25">
      <c r="A17" t="str">
        <f t="shared" si="0"/>
        <v>BERKLEY45747</v>
      </c>
      <c r="B17" s="45" t="s">
        <v>4</v>
      </c>
      <c r="C17" s="34">
        <v>45747</v>
      </c>
      <c r="D17" s="77">
        <v>200468.84</v>
      </c>
      <c r="E17" s="77">
        <v>1267.92</v>
      </c>
      <c r="F17" s="77">
        <v>19.02</v>
      </c>
      <c r="G17" s="77">
        <v>244538.52</v>
      </c>
      <c r="H17" s="77">
        <v>374.83</v>
      </c>
      <c r="I17" s="21">
        <f t="shared" si="1"/>
        <v>393.84999999999997</v>
      </c>
      <c r="J17" s="76"/>
    </row>
    <row r="18" spans="1:10" ht="15" customHeight="1" x14ac:dyDescent="0.25">
      <c r="A18" t="str">
        <f t="shared" si="0"/>
        <v>BOLIVAR45688</v>
      </c>
      <c r="B18" s="45" t="s">
        <v>5</v>
      </c>
      <c r="C18" s="34">
        <v>45688</v>
      </c>
      <c r="D18" s="77">
        <v>1522563.96</v>
      </c>
      <c r="E18" s="77">
        <v>213943.28</v>
      </c>
      <c r="F18" s="77">
        <v>3209.15</v>
      </c>
      <c r="G18" s="77">
        <v>1742604.65</v>
      </c>
      <c r="H18" s="77">
        <v>13348.54</v>
      </c>
      <c r="I18" s="21">
        <f t="shared" si="1"/>
        <v>16557.690000000002</v>
      </c>
      <c r="J18" s="76"/>
    </row>
    <row r="19" spans="1:10" ht="15" customHeight="1" x14ac:dyDescent="0.25">
      <c r="A19" t="str">
        <f t="shared" si="0"/>
        <v>BOLIVAR45716</v>
      </c>
      <c r="B19" s="45" t="s">
        <v>5</v>
      </c>
      <c r="C19" s="34">
        <v>45716</v>
      </c>
      <c r="D19" s="77">
        <v>1631724.51</v>
      </c>
      <c r="E19" s="77">
        <v>224319.15</v>
      </c>
      <c r="F19" s="77">
        <v>3364.79</v>
      </c>
      <c r="G19" s="77">
        <v>1771232.67</v>
      </c>
      <c r="H19" s="77">
        <v>13302.17</v>
      </c>
      <c r="I19" s="21">
        <f t="shared" si="1"/>
        <v>16666.96</v>
      </c>
      <c r="J19" s="76"/>
    </row>
    <row r="20" spans="1:10" ht="15" customHeight="1" x14ac:dyDescent="0.25">
      <c r="A20" t="str">
        <f t="shared" si="0"/>
        <v>BOLIVAR45747</v>
      </c>
      <c r="B20" s="45" t="s">
        <v>5</v>
      </c>
      <c r="C20" s="34">
        <v>45747</v>
      </c>
      <c r="D20" s="77">
        <v>1452537.38</v>
      </c>
      <c r="E20" s="77">
        <v>256056.79</v>
      </c>
      <c r="F20" s="77">
        <v>3840.85</v>
      </c>
      <c r="G20" s="77">
        <v>1773091.67</v>
      </c>
      <c r="H20" s="77">
        <v>14422.56</v>
      </c>
      <c r="I20" s="21">
        <f t="shared" si="1"/>
        <v>18263.41</v>
      </c>
      <c r="J20" s="76"/>
    </row>
    <row r="21" spans="1:10" ht="15" customHeight="1" x14ac:dyDescent="0.25">
      <c r="A21" t="str">
        <f t="shared" si="0"/>
        <v>CARDIF45688</v>
      </c>
      <c r="B21" s="45" t="s">
        <v>6</v>
      </c>
      <c r="C21" s="34">
        <v>45688</v>
      </c>
      <c r="D21" s="77">
        <v>531841.02</v>
      </c>
      <c r="E21" s="77">
        <v>150320.03</v>
      </c>
      <c r="F21" s="77">
        <v>2254.8000000000002</v>
      </c>
      <c r="G21" s="77">
        <v>188211.19</v>
      </c>
      <c r="H21" s="77">
        <v>6983.95</v>
      </c>
      <c r="I21" s="21">
        <f t="shared" si="1"/>
        <v>9238.75</v>
      </c>
      <c r="J21" s="76"/>
    </row>
    <row r="22" spans="1:10" ht="15" customHeight="1" x14ac:dyDescent="0.25">
      <c r="A22" t="str">
        <f t="shared" si="0"/>
        <v>CARDIF45716</v>
      </c>
      <c r="B22" s="45" t="s">
        <v>6</v>
      </c>
      <c r="C22" s="34">
        <v>45716</v>
      </c>
      <c r="D22" s="77">
        <v>567647.54</v>
      </c>
      <c r="E22" s="77">
        <v>158899.63</v>
      </c>
      <c r="F22" s="77">
        <v>2383.4899999999998</v>
      </c>
      <c r="G22" s="77">
        <v>170314.47</v>
      </c>
      <c r="H22" s="77">
        <v>6742.71</v>
      </c>
      <c r="I22" s="21">
        <f t="shared" si="1"/>
        <v>9126.2000000000007</v>
      </c>
      <c r="J22" s="76"/>
    </row>
    <row r="23" spans="1:10" ht="15" customHeight="1" x14ac:dyDescent="0.25">
      <c r="A23" t="str">
        <f t="shared" si="0"/>
        <v>CARDIF45747</v>
      </c>
      <c r="B23" s="45" t="s">
        <v>6</v>
      </c>
      <c r="C23" s="34">
        <v>45747</v>
      </c>
      <c r="D23" s="77">
        <v>559165.04</v>
      </c>
      <c r="E23" s="77">
        <v>157689.76</v>
      </c>
      <c r="F23" s="77">
        <v>2365.35</v>
      </c>
      <c r="G23" s="77">
        <v>173385.96</v>
      </c>
      <c r="H23" s="77">
        <v>6821.67</v>
      </c>
      <c r="I23" s="21">
        <f t="shared" si="1"/>
        <v>9187.02</v>
      </c>
      <c r="J23" s="76"/>
    </row>
    <row r="24" spans="1:10" ht="15" customHeight="1" x14ac:dyDescent="0.25">
      <c r="A24" t="str">
        <f t="shared" si="0"/>
        <v>CHUBB45688</v>
      </c>
      <c r="B24" s="45" t="s">
        <v>7</v>
      </c>
      <c r="C24" s="34">
        <v>45688</v>
      </c>
      <c r="D24" s="77">
        <v>662452.05000000005</v>
      </c>
      <c r="E24" s="77">
        <v>600846.88</v>
      </c>
      <c r="F24" s="77">
        <v>9012.7000000000007</v>
      </c>
      <c r="G24" s="77">
        <v>440354.82</v>
      </c>
      <c r="H24" s="77">
        <v>2991.76</v>
      </c>
      <c r="I24" s="21">
        <f t="shared" si="1"/>
        <v>12004.460000000001</v>
      </c>
      <c r="J24" s="76"/>
    </row>
    <row r="25" spans="1:10" ht="15" customHeight="1" x14ac:dyDescent="0.25">
      <c r="A25" t="str">
        <f t="shared" si="0"/>
        <v>CHUBB45716</v>
      </c>
      <c r="B25" s="45" t="s">
        <v>7</v>
      </c>
      <c r="C25" s="34">
        <v>45716</v>
      </c>
      <c r="D25" s="77">
        <v>665339.25</v>
      </c>
      <c r="E25" s="77">
        <v>595700.13</v>
      </c>
      <c r="F25" s="77">
        <v>8935.5</v>
      </c>
      <c r="G25" s="77">
        <v>438549.78</v>
      </c>
      <c r="H25" s="77">
        <v>2161.9699999999998</v>
      </c>
      <c r="I25" s="21">
        <f t="shared" si="1"/>
        <v>11097.47</v>
      </c>
      <c r="J25" s="76"/>
    </row>
    <row r="26" spans="1:10" ht="15" customHeight="1" x14ac:dyDescent="0.25">
      <c r="A26" t="str">
        <f t="shared" si="0"/>
        <v>CHUBB45747</v>
      </c>
      <c r="B26" s="45" t="s">
        <v>7</v>
      </c>
      <c r="C26" s="34">
        <v>45747</v>
      </c>
      <c r="D26" s="77">
        <v>658184.09</v>
      </c>
      <c r="E26" s="77">
        <v>613526.09</v>
      </c>
      <c r="F26" s="77">
        <v>9202.89</v>
      </c>
      <c r="G26" s="77">
        <v>458762.01</v>
      </c>
      <c r="H26" s="77">
        <v>3884.86</v>
      </c>
      <c r="I26" s="21">
        <f t="shared" si="1"/>
        <v>13087.75</v>
      </c>
      <c r="J26" s="76"/>
    </row>
    <row r="27" spans="1:10" ht="15" customHeight="1" x14ac:dyDescent="0.25">
      <c r="A27" t="str">
        <f t="shared" si="0"/>
        <v>COFACE45688</v>
      </c>
      <c r="B27" s="45" t="s">
        <v>94</v>
      </c>
      <c r="C27" s="34">
        <v>45688</v>
      </c>
      <c r="D27" s="77">
        <v>23719.38</v>
      </c>
      <c r="E27" s="77">
        <v>2114.2199999999998</v>
      </c>
      <c r="F27" s="77">
        <v>31.71</v>
      </c>
      <c r="G27" s="77">
        <v>37246.11</v>
      </c>
      <c r="H27" s="77">
        <v>498.69</v>
      </c>
      <c r="I27" s="21">
        <f t="shared" si="1"/>
        <v>530.4</v>
      </c>
      <c r="J27" s="76"/>
    </row>
    <row r="28" spans="1:10" ht="15" customHeight="1" x14ac:dyDescent="0.25">
      <c r="A28" t="str">
        <f t="shared" si="0"/>
        <v>COFACE45716</v>
      </c>
      <c r="B28" s="45" t="s">
        <v>94</v>
      </c>
      <c r="C28" s="34">
        <v>45716</v>
      </c>
      <c r="D28" s="77">
        <v>25508.76</v>
      </c>
      <c r="E28" s="77">
        <v>1826.55</v>
      </c>
      <c r="F28" s="77">
        <v>27.4</v>
      </c>
      <c r="G28" s="77">
        <v>38778.97</v>
      </c>
      <c r="H28" s="77">
        <v>574.20000000000005</v>
      </c>
      <c r="I28" s="21">
        <f t="shared" si="1"/>
        <v>601.6</v>
      </c>
      <c r="J28" s="76"/>
    </row>
    <row r="29" spans="1:10" ht="15" customHeight="1" x14ac:dyDescent="0.25">
      <c r="A29" t="str">
        <f t="shared" si="0"/>
        <v>COFACE45747</v>
      </c>
      <c r="B29" s="45" t="s">
        <v>94</v>
      </c>
      <c r="C29" s="34">
        <v>45747</v>
      </c>
      <c r="D29" s="77">
        <v>24207.61</v>
      </c>
      <c r="E29" s="77">
        <v>2154.11</v>
      </c>
      <c r="F29" s="77">
        <v>32.31</v>
      </c>
      <c r="G29" s="77">
        <v>30999.01</v>
      </c>
      <c r="H29" s="77">
        <v>406.34</v>
      </c>
      <c r="I29" s="21">
        <f t="shared" si="1"/>
        <v>438.65</v>
      </c>
      <c r="J29" s="76"/>
    </row>
    <row r="30" spans="1:10" ht="15" customHeight="1" x14ac:dyDescent="0.25">
      <c r="A30" t="str">
        <f t="shared" si="0"/>
        <v>COLMENA45688</v>
      </c>
      <c r="B30" s="1" t="s">
        <v>114</v>
      </c>
      <c r="C30" s="34">
        <v>45688</v>
      </c>
      <c r="D30" s="77">
        <v>33900.959999999999</v>
      </c>
      <c r="E30" s="77">
        <v>3371.04</v>
      </c>
      <c r="F30" s="77">
        <v>50.57</v>
      </c>
      <c r="G30" s="77">
        <v>72943.740000000005</v>
      </c>
      <c r="H30" s="77">
        <v>2622.05</v>
      </c>
      <c r="I30" s="21">
        <f t="shared" si="1"/>
        <v>2672.6200000000003</v>
      </c>
      <c r="J30" s="76"/>
    </row>
    <row r="31" spans="1:10" ht="15" customHeight="1" x14ac:dyDescent="0.25">
      <c r="A31" t="str">
        <f t="shared" si="0"/>
        <v>COLMENA45716</v>
      </c>
      <c r="B31" s="1" t="s">
        <v>114</v>
      </c>
      <c r="C31" s="34">
        <v>45716</v>
      </c>
      <c r="D31" s="77">
        <v>34229.129999999997</v>
      </c>
      <c r="E31" s="77">
        <v>4299.33</v>
      </c>
      <c r="F31" s="77">
        <v>64.489999999999995</v>
      </c>
      <c r="G31" s="77">
        <v>88071.51</v>
      </c>
      <c r="H31" s="77">
        <v>3281.7</v>
      </c>
      <c r="I31" s="21">
        <f t="shared" si="1"/>
        <v>3346.1899999999996</v>
      </c>
      <c r="J31" s="76"/>
    </row>
    <row r="32" spans="1:10" ht="15" customHeight="1" x14ac:dyDescent="0.25">
      <c r="A32" t="str">
        <f t="shared" si="0"/>
        <v>COLMENA45747</v>
      </c>
      <c r="B32" s="1" t="s">
        <v>114</v>
      </c>
      <c r="C32" s="34">
        <v>45747</v>
      </c>
      <c r="D32" s="77">
        <v>36840.79</v>
      </c>
      <c r="E32" s="77">
        <v>4374.6000000000004</v>
      </c>
      <c r="F32" s="77">
        <v>65.62</v>
      </c>
      <c r="G32" s="77">
        <v>93179.02</v>
      </c>
      <c r="H32" s="77">
        <v>3455.88</v>
      </c>
      <c r="I32" s="21">
        <f t="shared" si="1"/>
        <v>3521.5</v>
      </c>
      <c r="J32" s="76"/>
    </row>
    <row r="33" spans="1:10" ht="15" customHeight="1" x14ac:dyDescent="0.25">
      <c r="A33" t="str">
        <f t="shared" si="0"/>
        <v>CONFIANZA45688</v>
      </c>
      <c r="B33" s="45" t="s">
        <v>8</v>
      </c>
      <c r="C33" s="34">
        <v>45688</v>
      </c>
      <c r="D33" s="77">
        <v>247142.96</v>
      </c>
      <c r="E33" s="77">
        <v>182874.26</v>
      </c>
      <c r="F33" s="77">
        <v>2743.11</v>
      </c>
      <c r="G33" s="77">
        <v>692422.07</v>
      </c>
      <c r="H33" s="77">
        <v>8661.42</v>
      </c>
      <c r="I33" s="21">
        <f t="shared" si="1"/>
        <v>11404.53</v>
      </c>
      <c r="J33" s="76"/>
    </row>
    <row r="34" spans="1:10" ht="15" customHeight="1" x14ac:dyDescent="0.25">
      <c r="A34" t="str">
        <f t="shared" si="0"/>
        <v>CONFIANZA45716</v>
      </c>
      <c r="B34" s="45" t="s">
        <v>8</v>
      </c>
      <c r="C34" s="34">
        <v>45716</v>
      </c>
      <c r="D34" s="77">
        <v>273851.13</v>
      </c>
      <c r="E34" s="77">
        <v>188269.97</v>
      </c>
      <c r="F34" s="77">
        <v>2824.05</v>
      </c>
      <c r="G34" s="77">
        <v>679315.5</v>
      </c>
      <c r="H34" s="77">
        <v>8265.93</v>
      </c>
      <c r="I34" s="21">
        <f t="shared" si="1"/>
        <v>11089.98</v>
      </c>
      <c r="J34" s="76"/>
    </row>
    <row r="35" spans="1:10" ht="15" customHeight="1" x14ac:dyDescent="0.25">
      <c r="A35" t="str">
        <f t="shared" si="0"/>
        <v>CONFIANZA45747</v>
      </c>
      <c r="B35" s="45" t="s">
        <v>8</v>
      </c>
      <c r="C35" s="34">
        <v>45747</v>
      </c>
      <c r="D35" s="77">
        <v>301533.34999999998</v>
      </c>
      <c r="E35" s="77">
        <v>187198.88</v>
      </c>
      <c r="F35" s="77">
        <v>2807.98</v>
      </c>
      <c r="G35" s="77">
        <v>681553.47</v>
      </c>
      <c r="H35" s="77">
        <v>8022.72</v>
      </c>
      <c r="I35" s="21">
        <f t="shared" si="1"/>
        <v>10830.7</v>
      </c>
      <c r="J35" s="76"/>
    </row>
    <row r="36" spans="1:10" ht="15" customHeight="1" x14ac:dyDescent="0.25">
      <c r="A36" t="str">
        <f t="shared" si="0"/>
        <v>EQUIDAD45688</v>
      </c>
      <c r="B36" s="45" t="s">
        <v>9</v>
      </c>
      <c r="C36" s="34">
        <v>45688</v>
      </c>
      <c r="D36" s="77">
        <v>251565.94</v>
      </c>
      <c r="E36" s="77">
        <v>119484.97</v>
      </c>
      <c r="F36" s="77">
        <v>1792.27</v>
      </c>
      <c r="G36" s="77">
        <v>674596.22</v>
      </c>
      <c r="H36" s="77">
        <v>6400.56</v>
      </c>
      <c r="I36" s="21">
        <f t="shared" si="1"/>
        <v>8192.83</v>
      </c>
      <c r="J36" s="76"/>
    </row>
    <row r="37" spans="1:10" ht="15" customHeight="1" x14ac:dyDescent="0.25">
      <c r="A37" t="str">
        <f t="shared" si="0"/>
        <v>EQUIDAD45716</v>
      </c>
      <c r="B37" s="45" t="s">
        <v>9</v>
      </c>
      <c r="C37" s="34">
        <v>45716</v>
      </c>
      <c r="D37" s="77">
        <v>244434.59</v>
      </c>
      <c r="E37" s="77">
        <v>121682.13</v>
      </c>
      <c r="F37" s="77">
        <v>1825.23</v>
      </c>
      <c r="G37" s="77">
        <v>664642.38</v>
      </c>
      <c r="H37" s="77">
        <v>6261.51</v>
      </c>
      <c r="I37" s="21">
        <f t="shared" si="1"/>
        <v>8086.74</v>
      </c>
      <c r="J37" s="76"/>
    </row>
    <row r="38" spans="1:10" ht="15" customHeight="1" x14ac:dyDescent="0.25">
      <c r="A38" t="str">
        <f t="shared" si="0"/>
        <v>EQUIDAD45747</v>
      </c>
      <c r="B38" s="45" t="s">
        <v>9</v>
      </c>
      <c r="C38" s="34">
        <v>45747</v>
      </c>
      <c r="D38" s="77">
        <v>241754.72</v>
      </c>
      <c r="E38" s="77">
        <v>119355.58</v>
      </c>
      <c r="F38" s="77">
        <v>1790.33</v>
      </c>
      <c r="G38" s="77">
        <v>658344.56999999995</v>
      </c>
      <c r="H38" s="77">
        <v>6110.72</v>
      </c>
      <c r="I38" s="21">
        <f t="shared" si="1"/>
        <v>7901.05</v>
      </c>
      <c r="J38" s="76"/>
    </row>
    <row r="39" spans="1:10" ht="15" customHeight="1" x14ac:dyDescent="0.25">
      <c r="A39" t="str">
        <f t="shared" si="0"/>
        <v>ESTADO45688</v>
      </c>
      <c r="B39" s="45" t="s">
        <v>10</v>
      </c>
      <c r="C39" s="34">
        <v>45688</v>
      </c>
      <c r="D39" s="77">
        <v>1314066.73</v>
      </c>
      <c r="E39" s="77">
        <v>393460.07</v>
      </c>
      <c r="F39" s="77">
        <v>5901.9</v>
      </c>
      <c r="G39" s="77">
        <v>1329615.49</v>
      </c>
      <c r="H39" s="77">
        <v>40176.92</v>
      </c>
      <c r="I39" s="21">
        <f t="shared" si="1"/>
        <v>46078.82</v>
      </c>
      <c r="J39" s="76"/>
    </row>
    <row r="40" spans="1:10" ht="15" customHeight="1" x14ac:dyDescent="0.25">
      <c r="A40" t="str">
        <f t="shared" si="0"/>
        <v>ESTADO45716</v>
      </c>
      <c r="B40" s="45" t="s">
        <v>10</v>
      </c>
      <c r="C40" s="34">
        <v>45716</v>
      </c>
      <c r="D40" s="77">
        <v>1378354.55</v>
      </c>
      <c r="E40" s="77">
        <v>395054.29</v>
      </c>
      <c r="F40" s="77">
        <v>5925.81</v>
      </c>
      <c r="G40" s="77">
        <v>1333494.1299999999</v>
      </c>
      <c r="H40" s="77">
        <v>40515.58</v>
      </c>
      <c r="I40" s="21">
        <f t="shared" si="1"/>
        <v>46441.39</v>
      </c>
      <c r="J40" s="76"/>
    </row>
    <row r="41" spans="1:10" ht="15" customHeight="1" x14ac:dyDescent="0.25">
      <c r="A41" t="str">
        <f t="shared" si="0"/>
        <v>ESTADO45747</v>
      </c>
      <c r="B41" s="45" t="s">
        <v>10</v>
      </c>
      <c r="C41" s="34">
        <v>45747</v>
      </c>
      <c r="D41" s="77">
        <v>1542468.94</v>
      </c>
      <c r="E41" s="77">
        <v>360966.29</v>
      </c>
      <c r="F41" s="77">
        <v>5414.49</v>
      </c>
      <c r="G41" s="77">
        <v>1253784.8</v>
      </c>
      <c r="H41" s="77">
        <v>36982.01</v>
      </c>
      <c r="I41" s="21">
        <f t="shared" si="1"/>
        <v>42396.5</v>
      </c>
      <c r="J41" s="76"/>
    </row>
    <row r="42" spans="1:10" ht="15" customHeight="1" x14ac:dyDescent="0.25">
      <c r="A42" t="str">
        <f t="shared" si="0"/>
        <v>EVEREST45688</v>
      </c>
      <c r="B42" s="45" t="s">
        <v>115</v>
      </c>
      <c r="C42" s="34">
        <v>45688</v>
      </c>
      <c r="D42" s="77">
        <v>6280.96</v>
      </c>
      <c r="E42" s="77">
        <v>24.61</v>
      </c>
      <c r="F42" s="77">
        <v>0.37</v>
      </c>
      <c r="G42" s="77">
        <v>3641.39</v>
      </c>
      <c r="H42" s="77">
        <v>233.31</v>
      </c>
      <c r="I42" s="21">
        <f t="shared" si="1"/>
        <v>233.68</v>
      </c>
      <c r="J42" s="76"/>
    </row>
    <row r="43" spans="1:10" ht="15" customHeight="1" x14ac:dyDescent="0.25">
      <c r="A43" t="str">
        <f t="shared" si="0"/>
        <v>EVEREST45716</v>
      </c>
      <c r="B43" s="45" t="s">
        <v>115</v>
      </c>
      <c r="C43" s="34">
        <v>45716</v>
      </c>
      <c r="D43" s="77">
        <v>6309.18</v>
      </c>
      <c r="E43" s="77">
        <v>24.61</v>
      </c>
      <c r="F43" s="77">
        <v>0.37</v>
      </c>
      <c r="G43" s="77">
        <v>6099.3</v>
      </c>
      <c r="H43" s="77">
        <v>381.7</v>
      </c>
      <c r="I43" s="21">
        <f t="shared" si="1"/>
        <v>382.07</v>
      </c>
      <c r="J43" s="76"/>
    </row>
    <row r="44" spans="1:10" ht="15" customHeight="1" x14ac:dyDescent="0.25">
      <c r="A44" t="str">
        <f t="shared" si="0"/>
        <v>EVEREST45747</v>
      </c>
      <c r="B44" s="45" t="s">
        <v>115</v>
      </c>
      <c r="C44" s="34">
        <v>45747</v>
      </c>
      <c r="D44" s="77">
        <v>8404.43</v>
      </c>
      <c r="E44" s="77">
        <v>13.98</v>
      </c>
      <c r="F44" s="77">
        <v>0.21</v>
      </c>
      <c r="G44" s="77">
        <v>6893.2</v>
      </c>
      <c r="H44" s="77">
        <v>370.65</v>
      </c>
      <c r="I44" s="21">
        <f t="shared" si="1"/>
        <v>370.85999999999996</v>
      </c>
      <c r="J44" s="76"/>
    </row>
    <row r="45" spans="1:10" ht="15" customHeight="1" x14ac:dyDescent="0.25">
      <c r="A45" t="str">
        <f t="shared" si="0"/>
        <v>JMALUCELLI TRAVELERS45688</v>
      </c>
      <c r="B45" s="45" t="s">
        <v>11</v>
      </c>
      <c r="C45" s="34">
        <v>45688</v>
      </c>
      <c r="D45" s="77">
        <v>56552.45</v>
      </c>
      <c r="E45" s="77">
        <v>984.73</v>
      </c>
      <c r="F45" s="77">
        <v>14.77</v>
      </c>
      <c r="G45" s="77">
        <v>72401.36</v>
      </c>
      <c r="H45" s="77">
        <v>248.13</v>
      </c>
      <c r="I45" s="21">
        <f t="shared" si="1"/>
        <v>262.89999999999998</v>
      </c>
      <c r="J45" s="76"/>
    </row>
    <row r="46" spans="1:10" ht="15" customHeight="1" x14ac:dyDescent="0.25">
      <c r="A46" t="str">
        <f t="shared" si="0"/>
        <v>JMALUCELLI TRAVELERS45716</v>
      </c>
      <c r="B46" s="45" t="s">
        <v>11</v>
      </c>
      <c r="C46" s="34">
        <v>45716</v>
      </c>
      <c r="D46" s="77">
        <v>59690.14</v>
      </c>
      <c r="E46" s="77">
        <v>0</v>
      </c>
      <c r="F46" s="77">
        <v>0</v>
      </c>
      <c r="G46" s="77">
        <v>74192.27</v>
      </c>
      <c r="H46" s="77">
        <v>310.29000000000002</v>
      </c>
      <c r="I46" s="21">
        <f t="shared" si="1"/>
        <v>310.29000000000002</v>
      </c>
      <c r="J46" s="76"/>
    </row>
    <row r="47" spans="1:10" ht="15" customHeight="1" x14ac:dyDescent="0.25">
      <c r="A47" t="str">
        <f t="shared" si="0"/>
        <v>JMALUCELLI TRAVELERS45747</v>
      </c>
      <c r="B47" s="45" t="s">
        <v>11</v>
      </c>
      <c r="C47" s="34">
        <v>45747</v>
      </c>
      <c r="D47" s="77">
        <v>62065.599999999999</v>
      </c>
      <c r="E47" s="77">
        <v>0</v>
      </c>
      <c r="F47" s="77">
        <v>0</v>
      </c>
      <c r="G47" s="77">
        <v>74008.88</v>
      </c>
      <c r="H47" s="77">
        <v>310</v>
      </c>
      <c r="I47" s="21">
        <f t="shared" si="1"/>
        <v>310</v>
      </c>
      <c r="J47" s="76"/>
    </row>
    <row r="48" spans="1:10" ht="15" customHeight="1" x14ac:dyDescent="0.25">
      <c r="A48" t="str">
        <f t="shared" si="0"/>
        <v>HDI SEGUROS45688</v>
      </c>
      <c r="B48" s="45" t="s">
        <v>98</v>
      </c>
      <c r="C48" s="34">
        <v>45688</v>
      </c>
      <c r="D48" s="77">
        <v>2025867.82</v>
      </c>
      <c r="E48" s="77">
        <v>361514.91</v>
      </c>
      <c r="F48" s="77">
        <v>5882.69</v>
      </c>
      <c r="G48" s="77">
        <v>508670.53</v>
      </c>
      <c r="H48" s="77">
        <v>6605.54</v>
      </c>
      <c r="I48" s="21">
        <f t="shared" si="1"/>
        <v>12488.23</v>
      </c>
      <c r="J48" s="76"/>
    </row>
    <row r="49" spans="1:10" ht="15" customHeight="1" x14ac:dyDescent="0.25">
      <c r="A49" t="str">
        <f t="shared" si="0"/>
        <v>HDI SEGUROS45716</v>
      </c>
      <c r="B49" s="45" t="s">
        <v>98</v>
      </c>
      <c r="C49" s="34">
        <v>45716</v>
      </c>
      <c r="D49" s="77">
        <v>2080257.49</v>
      </c>
      <c r="E49" s="77">
        <v>359793.18</v>
      </c>
      <c r="F49" s="77">
        <v>5396.9</v>
      </c>
      <c r="G49" s="77">
        <v>559966.44999999995</v>
      </c>
      <c r="H49" s="77">
        <v>6232.56</v>
      </c>
      <c r="I49" s="21">
        <f t="shared" si="1"/>
        <v>11629.46</v>
      </c>
      <c r="J49" s="76"/>
    </row>
    <row r="50" spans="1:10" ht="15" customHeight="1" x14ac:dyDescent="0.25">
      <c r="A50" t="str">
        <f t="shared" si="0"/>
        <v>HDI SEGUROS45747</v>
      </c>
      <c r="B50" s="45" t="s">
        <v>98</v>
      </c>
      <c r="C50" s="34">
        <v>45747</v>
      </c>
      <c r="D50" s="77">
        <v>2081905.55</v>
      </c>
      <c r="E50" s="77">
        <v>378597.98</v>
      </c>
      <c r="F50" s="77">
        <v>5678.97</v>
      </c>
      <c r="G50" s="77">
        <v>528769.65</v>
      </c>
      <c r="H50" s="77">
        <v>9341.89</v>
      </c>
      <c r="I50" s="21">
        <f t="shared" si="1"/>
        <v>15020.86</v>
      </c>
      <c r="J50" s="76"/>
    </row>
    <row r="51" spans="1:10" ht="15" customHeight="1" x14ac:dyDescent="0.25">
      <c r="A51" t="str">
        <f t="shared" si="0"/>
        <v>MAPFRE45688</v>
      </c>
      <c r="B51" s="45" t="s">
        <v>12</v>
      </c>
      <c r="C51" s="34">
        <v>45688</v>
      </c>
      <c r="D51" s="77">
        <v>1610243.37</v>
      </c>
      <c r="E51" s="77">
        <v>219351.67999999999</v>
      </c>
      <c r="F51" s="77">
        <v>3141.04</v>
      </c>
      <c r="G51" s="77">
        <v>1369956.18</v>
      </c>
      <c r="H51" s="77">
        <v>16235.15</v>
      </c>
      <c r="I51" s="21">
        <f t="shared" si="1"/>
        <v>19376.189999999999</v>
      </c>
      <c r="J51" s="76"/>
    </row>
    <row r="52" spans="1:10" ht="15" customHeight="1" x14ac:dyDescent="0.25">
      <c r="A52" t="str">
        <f t="shared" si="0"/>
        <v>MAPFRE45716</v>
      </c>
      <c r="B52" s="45" t="s">
        <v>12</v>
      </c>
      <c r="C52" s="34">
        <v>45716</v>
      </c>
      <c r="D52" s="77">
        <v>1566771.14</v>
      </c>
      <c r="E52" s="77">
        <v>248818.04</v>
      </c>
      <c r="F52" s="77">
        <v>3583.04</v>
      </c>
      <c r="G52" s="77">
        <v>1390432.66</v>
      </c>
      <c r="H52" s="77">
        <v>17693.310000000001</v>
      </c>
      <c r="I52" s="21">
        <f t="shared" si="1"/>
        <v>21276.350000000002</v>
      </c>
      <c r="J52" s="76"/>
    </row>
    <row r="53" spans="1:10" ht="15" customHeight="1" x14ac:dyDescent="0.25">
      <c r="A53" t="str">
        <f t="shared" si="0"/>
        <v>MAPFRE45747</v>
      </c>
      <c r="B53" s="45" t="s">
        <v>12</v>
      </c>
      <c r="C53" s="34">
        <v>45747</v>
      </c>
      <c r="D53" s="77">
        <v>1533030.42</v>
      </c>
      <c r="E53" s="77">
        <v>271474.48</v>
      </c>
      <c r="F53" s="77">
        <v>3923.74</v>
      </c>
      <c r="G53" s="77">
        <v>1408207.47</v>
      </c>
      <c r="H53" s="77">
        <v>17751.43</v>
      </c>
      <c r="I53" s="21">
        <f t="shared" si="1"/>
        <v>21675.17</v>
      </c>
      <c r="J53" s="76"/>
    </row>
    <row r="54" spans="1:10" ht="15" customHeight="1" x14ac:dyDescent="0.25">
      <c r="A54" t="str">
        <f t="shared" si="0"/>
        <v>MUNDIAL45688</v>
      </c>
      <c r="B54" s="45" t="s">
        <v>13</v>
      </c>
      <c r="C54" s="34">
        <v>45688</v>
      </c>
      <c r="D54" s="77">
        <v>703012.22</v>
      </c>
      <c r="E54" s="77">
        <v>272273.73</v>
      </c>
      <c r="F54" s="77">
        <v>4084.11</v>
      </c>
      <c r="G54" s="77">
        <v>1458702.96</v>
      </c>
      <c r="H54" s="77">
        <v>10545.49</v>
      </c>
      <c r="I54" s="21">
        <f t="shared" si="1"/>
        <v>14629.6</v>
      </c>
      <c r="J54" s="76"/>
    </row>
    <row r="55" spans="1:10" ht="15" customHeight="1" x14ac:dyDescent="0.25">
      <c r="A55" t="str">
        <f t="shared" si="0"/>
        <v>MUNDIAL45716</v>
      </c>
      <c r="B55" s="45" t="s">
        <v>13</v>
      </c>
      <c r="C55" s="34">
        <v>45716</v>
      </c>
      <c r="D55" s="77">
        <v>789923.25</v>
      </c>
      <c r="E55" s="77">
        <v>203163.4</v>
      </c>
      <c r="F55" s="77">
        <v>3047.45</v>
      </c>
      <c r="G55" s="77">
        <v>1545303.54</v>
      </c>
      <c r="H55" s="77">
        <v>11235.35</v>
      </c>
      <c r="I55" s="21">
        <f t="shared" si="1"/>
        <v>14282.8</v>
      </c>
      <c r="J55" s="76"/>
    </row>
    <row r="56" spans="1:10" ht="15" customHeight="1" x14ac:dyDescent="0.25">
      <c r="A56" t="str">
        <f t="shared" si="0"/>
        <v>MUNDIAL45747</v>
      </c>
      <c r="B56" s="45" t="s">
        <v>13</v>
      </c>
      <c r="C56" s="34">
        <v>45747</v>
      </c>
      <c r="D56" s="77">
        <v>774276.74</v>
      </c>
      <c r="E56" s="77">
        <v>189879.29</v>
      </c>
      <c r="F56" s="77">
        <v>2848.19</v>
      </c>
      <c r="G56" s="77">
        <v>1575864.28</v>
      </c>
      <c r="H56" s="77">
        <v>10097.870000000001</v>
      </c>
      <c r="I56" s="21">
        <f t="shared" si="1"/>
        <v>12946.060000000001</v>
      </c>
      <c r="J56" s="76"/>
    </row>
    <row r="57" spans="1:10" ht="15" customHeight="1" x14ac:dyDescent="0.25">
      <c r="A57" t="str">
        <f t="shared" si="0"/>
        <v>NACIONAL45688</v>
      </c>
      <c r="B57" s="45" t="s">
        <v>14</v>
      </c>
      <c r="C57" s="34">
        <v>45688</v>
      </c>
      <c r="D57" s="77">
        <v>87681.37</v>
      </c>
      <c r="E57" s="77">
        <v>11289.1</v>
      </c>
      <c r="F57" s="77">
        <v>169.34</v>
      </c>
      <c r="G57" s="77">
        <v>719569.02</v>
      </c>
      <c r="H57" s="77">
        <v>5516.07</v>
      </c>
      <c r="I57" s="21">
        <f t="shared" si="1"/>
        <v>5685.41</v>
      </c>
      <c r="J57" s="76"/>
    </row>
    <row r="58" spans="1:10" ht="15" customHeight="1" x14ac:dyDescent="0.25">
      <c r="A58" t="str">
        <f t="shared" si="0"/>
        <v>NACIONAL45716</v>
      </c>
      <c r="B58" s="45" t="s">
        <v>14</v>
      </c>
      <c r="C58" s="34">
        <v>45716</v>
      </c>
      <c r="D58" s="77">
        <v>105398.17</v>
      </c>
      <c r="E58" s="77">
        <v>10231.450000000001</v>
      </c>
      <c r="F58" s="77">
        <v>153.47</v>
      </c>
      <c r="G58" s="77">
        <v>720865.45</v>
      </c>
      <c r="H58" s="77">
        <v>5687.51</v>
      </c>
      <c r="I58" s="21">
        <f t="shared" si="1"/>
        <v>5840.9800000000005</v>
      </c>
      <c r="J58" s="76"/>
    </row>
    <row r="59" spans="1:10" ht="15" customHeight="1" x14ac:dyDescent="0.25">
      <c r="A59" t="str">
        <f t="shared" si="0"/>
        <v>NACIONAL45747</v>
      </c>
      <c r="B59" s="45" t="s">
        <v>14</v>
      </c>
      <c r="C59" s="34">
        <v>45747</v>
      </c>
      <c r="D59" s="77">
        <v>96554.45</v>
      </c>
      <c r="E59" s="77">
        <v>9668.2800000000007</v>
      </c>
      <c r="F59" s="77">
        <v>145.02000000000001</v>
      </c>
      <c r="G59" s="77">
        <v>719965.48</v>
      </c>
      <c r="H59" s="77">
        <v>5402.91</v>
      </c>
      <c r="I59" s="21">
        <f t="shared" si="1"/>
        <v>5547.93</v>
      </c>
      <c r="J59" s="76"/>
    </row>
    <row r="60" spans="1:10" ht="15" customHeight="1" x14ac:dyDescent="0.25">
      <c r="A60" t="str">
        <f t="shared" si="0"/>
        <v>PREVISORA45688</v>
      </c>
      <c r="B60" s="45" t="s">
        <v>15</v>
      </c>
      <c r="C60" s="34">
        <v>45688</v>
      </c>
      <c r="D60" s="77">
        <v>1129700.3899999999</v>
      </c>
      <c r="E60" s="77">
        <v>1056200.8899999999</v>
      </c>
      <c r="F60" s="77">
        <v>15843.01</v>
      </c>
      <c r="G60" s="77">
        <v>2146163.3199999998</v>
      </c>
      <c r="H60" s="77">
        <v>25909.18</v>
      </c>
      <c r="I60" s="21">
        <f t="shared" si="1"/>
        <v>41752.19</v>
      </c>
      <c r="J60" s="76"/>
    </row>
    <row r="61" spans="1:10" ht="15" customHeight="1" x14ac:dyDescent="0.25">
      <c r="A61" t="str">
        <f t="shared" si="0"/>
        <v>PREVISORA45716</v>
      </c>
      <c r="B61" s="45" t="s">
        <v>15</v>
      </c>
      <c r="C61" s="34">
        <v>45716</v>
      </c>
      <c r="D61" s="77">
        <v>1222059.3500000001</v>
      </c>
      <c r="E61" s="77">
        <v>1124429.8999999999</v>
      </c>
      <c r="F61" s="77">
        <v>16866.45</v>
      </c>
      <c r="G61" s="77">
        <v>2130421.46</v>
      </c>
      <c r="H61" s="77">
        <v>26376.76</v>
      </c>
      <c r="I61" s="21">
        <f t="shared" si="1"/>
        <v>43243.21</v>
      </c>
      <c r="J61" s="76"/>
    </row>
    <row r="62" spans="1:10" ht="15" customHeight="1" x14ac:dyDescent="0.25">
      <c r="A62" t="str">
        <f t="shared" si="0"/>
        <v>PREVISORA45747</v>
      </c>
      <c r="B62" s="45" t="s">
        <v>15</v>
      </c>
      <c r="C62" s="34">
        <v>45747</v>
      </c>
      <c r="D62" s="77">
        <v>1250560.82</v>
      </c>
      <c r="E62" s="77">
        <v>1127238.1100000001</v>
      </c>
      <c r="F62" s="77">
        <v>16908.57</v>
      </c>
      <c r="G62" s="77">
        <v>2028363.72</v>
      </c>
      <c r="H62" s="77">
        <v>21600.79</v>
      </c>
      <c r="I62" s="21">
        <f t="shared" si="1"/>
        <v>38509.360000000001</v>
      </c>
      <c r="J62" s="76"/>
    </row>
    <row r="63" spans="1:10" ht="15" customHeight="1" x14ac:dyDescent="0.25">
      <c r="A63" t="str">
        <f t="shared" si="0"/>
        <v>QUALITAS45688</v>
      </c>
      <c r="B63" s="45" t="s">
        <v>117</v>
      </c>
      <c r="C63" s="34">
        <v>45688</v>
      </c>
      <c r="D63" s="77">
        <v>0</v>
      </c>
      <c r="E63" s="77">
        <v>0</v>
      </c>
      <c r="F63" s="77">
        <v>0</v>
      </c>
      <c r="G63" s="77">
        <v>32.700000000000003</v>
      </c>
      <c r="H63" s="77">
        <v>2.78</v>
      </c>
      <c r="I63" s="21">
        <f t="shared" si="1"/>
        <v>2.78</v>
      </c>
      <c r="J63" s="76"/>
    </row>
    <row r="64" spans="1:10" ht="15" customHeight="1" x14ac:dyDescent="0.25">
      <c r="A64" t="str">
        <f t="shared" si="0"/>
        <v>QUALITAS45716</v>
      </c>
      <c r="B64" s="45" t="s">
        <v>117</v>
      </c>
      <c r="C64" s="34">
        <v>45716</v>
      </c>
      <c r="D64" s="77">
        <v>0</v>
      </c>
      <c r="E64" s="77">
        <v>0</v>
      </c>
      <c r="F64" s="77">
        <v>0</v>
      </c>
      <c r="G64" s="77">
        <v>330.71</v>
      </c>
      <c r="H64" s="77">
        <v>15.25</v>
      </c>
      <c r="I64" s="21">
        <f t="shared" si="1"/>
        <v>15.25</v>
      </c>
      <c r="J64" s="76"/>
    </row>
    <row r="65" spans="1:10" ht="15" customHeight="1" x14ac:dyDescent="0.25">
      <c r="A65" t="str">
        <f t="shared" si="0"/>
        <v>QUALITAS45747</v>
      </c>
      <c r="B65" s="45" t="s">
        <v>117</v>
      </c>
      <c r="C65" s="34">
        <v>45747</v>
      </c>
      <c r="D65" s="77">
        <v>0</v>
      </c>
      <c r="E65" s="77">
        <v>0</v>
      </c>
      <c r="F65" s="77">
        <v>0</v>
      </c>
      <c r="G65" s="77">
        <v>2323.58</v>
      </c>
      <c r="H65" s="77">
        <v>58.68</v>
      </c>
      <c r="I65" s="21">
        <f t="shared" si="1"/>
        <v>58.68</v>
      </c>
      <c r="J65" s="76"/>
    </row>
    <row r="66" spans="1:10" ht="15" customHeight="1" x14ac:dyDescent="0.25">
      <c r="A66" t="str">
        <f t="shared" si="0"/>
        <v>SBS SEGUROS45688</v>
      </c>
      <c r="B66" s="45" t="s">
        <v>96</v>
      </c>
      <c r="C66" s="34">
        <v>45688</v>
      </c>
      <c r="D66" s="77">
        <v>1182650.8500000001</v>
      </c>
      <c r="E66" s="77">
        <v>87822.5</v>
      </c>
      <c r="F66" s="77">
        <v>1317.34</v>
      </c>
      <c r="G66" s="77">
        <v>431453.37</v>
      </c>
      <c r="H66" s="77">
        <v>6383.6</v>
      </c>
      <c r="I66" s="21">
        <f t="shared" si="1"/>
        <v>7700.9400000000005</v>
      </c>
      <c r="J66" s="76"/>
    </row>
    <row r="67" spans="1:10" ht="15" customHeight="1" x14ac:dyDescent="0.25">
      <c r="A67" t="str">
        <f t="shared" si="0"/>
        <v>SBS SEGUROS45716</v>
      </c>
      <c r="B67" s="45" t="s">
        <v>96</v>
      </c>
      <c r="C67" s="34">
        <v>45716</v>
      </c>
      <c r="D67" s="77">
        <v>1195078.67</v>
      </c>
      <c r="E67" s="77">
        <v>71144.61</v>
      </c>
      <c r="F67" s="77">
        <v>1067.17</v>
      </c>
      <c r="G67" s="77">
        <v>442362.7</v>
      </c>
      <c r="H67" s="77">
        <v>6921.9</v>
      </c>
      <c r="I67" s="21">
        <f t="shared" si="1"/>
        <v>7989.07</v>
      </c>
      <c r="J67" s="76"/>
    </row>
    <row r="68" spans="1:10" ht="15" customHeight="1" x14ac:dyDescent="0.25">
      <c r="A68" t="str">
        <f t="shared" ref="A68:A76" si="2">+B68&amp;C68</f>
        <v>SBS SEGUROS45747</v>
      </c>
      <c r="B68" s="45" t="s">
        <v>96</v>
      </c>
      <c r="C68" s="34">
        <v>45747</v>
      </c>
      <c r="D68" s="77">
        <v>1220279.5900000001</v>
      </c>
      <c r="E68" s="77">
        <v>71773.429999999993</v>
      </c>
      <c r="F68" s="77">
        <v>1076.5999999999999</v>
      </c>
      <c r="G68" s="77">
        <v>495079.24</v>
      </c>
      <c r="H68" s="77">
        <v>8069.78</v>
      </c>
      <c r="I68" s="21">
        <f t="shared" ref="I68:I83" si="3">+F68+H68</f>
        <v>9146.3799999999992</v>
      </c>
      <c r="J68" s="76"/>
    </row>
    <row r="69" spans="1:10" ht="15" customHeight="1" x14ac:dyDescent="0.25">
      <c r="A69" t="str">
        <f t="shared" si="2"/>
        <v>SEGUREXPO45688</v>
      </c>
      <c r="B69" s="45" t="s">
        <v>16</v>
      </c>
      <c r="C69" s="34">
        <v>45688</v>
      </c>
      <c r="D69" s="77">
        <v>15626.69</v>
      </c>
      <c r="E69" s="77">
        <v>98334.86</v>
      </c>
      <c r="F69" s="77">
        <v>1475.02</v>
      </c>
      <c r="G69" s="77">
        <v>140368.9</v>
      </c>
      <c r="H69" s="77">
        <v>921.76</v>
      </c>
      <c r="I69" s="21">
        <f t="shared" si="3"/>
        <v>2396.7799999999997</v>
      </c>
      <c r="J69" s="76"/>
    </row>
    <row r="70" spans="1:10" ht="15" customHeight="1" x14ac:dyDescent="0.25">
      <c r="A70" t="str">
        <f t="shared" si="2"/>
        <v>SEGUREXPO45716</v>
      </c>
      <c r="B70" s="45" t="s">
        <v>16</v>
      </c>
      <c r="C70" s="34">
        <v>45716</v>
      </c>
      <c r="D70" s="77">
        <v>4502.93</v>
      </c>
      <c r="E70" s="77">
        <v>92911.42</v>
      </c>
      <c r="F70" s="77">
        <v>1393.67</v>
      </c>
      <c r="G70" s="77">
        <v>143711.75</v>
      </c>
      <c r="H70" s="77">
        <v>1078.32</v>
      </c>
      <c r="I70" s="21">
        <f t="shared" si="3"/>
        <v>2471.9899999999998</v>
      </c>
      <c r="J70" s="76"/>
    </row>
    <row r="71" spans="1:10" ht="15" customHeight="1" x14ac:dyDescent="0.25">
      <c r="A71" t="str">
        <f t="shared" si="2"/>
        <v>SEGUREXPO45747</v>
      </c>
      <c r="B71" s="45" t="s">
        <v>16</v>
      </c>
      <c r="C71" s="34">
        <v>45747</v>
      </c>
      <c r="D71" s="77">
        <v>19462.63</v>
      </c>
      <c r="E71" s="77">
        <v>92440.73</v>
      </c>
      <c r="F71" s="77">
        <v>1386.61</v>
      </c>
      <c r="G71" s="77">
        <v>148672.37</v>
      </c>
      <c r="H71" s="77">
        <v>1144.8499999999999</v>
      </c>
      <c r="I71" s="21">
        <f t="shared" si="3"/>
        <v>2531.46</v>
      </c>
      <c r="J71" s="76"/>
    </row>
    <row r="72" spans="1:10" ht="15" customHeight="1" x14ac:dyDescent="0.25">
      <c r="A72" t="str">
        <f t="shared" si="2"/>
        <v>SOLIDARIA45688</v>
      </c>
      <c r="B72" s="45" t="s">
        <v>17</v>
      </c>
      <c r="C72" s="34">
        <v>45688</v>
      </c>
      <c r="D72" s="77">
        <v>545152.41</v>
      </c>
      <c r="E72" s="77">
        <v>271827.99</v>
      </c>
      <c r="F72" s="77">
        <v>4077.42</v>
      </c>
      <c r="G72" s="77">
        <v>410284.31</v>
      </c>
      <c r="H72" s="77">
        <v>4877.3</v>
      </c>
      <c r="I72" s="21">
        <f t="shared" si="3"/>
        <v>8954.7200000000012</v>
      </c>
      <c r="J72" s="76"/>
    </row>
    <row r="73" spans="1:10" ht="15" customHeight="1" x14ac:dyDescent="0.25">
      <c r="A73" t="str">
        <f t="shared" si="2"/>
        <v>SOLIDARIA45716</v>
      </c>
      <c r="B73" s="45" t="s">
        <v>17</v>
      </c>
      <c r="C73" s="34">
        <v>45716</v>
      </c>
      <c r="D73" s="77">
        <v>594195.43999999994</v>
      </c>
      <c r="E73" s="77">
        <v>284064.96000000002</v>
      </c>
      <c r="F73" s="77">
        <v>4260.97</v>
      </c>
      <c r="G73" s="77">
        <v>404513.49</v>
      </c>
      <c r="H73" s="77">
        <v>4655.16</v>
      </c>
      <c r="I73" s="21">
        <f t="shared" si="3"/>
        <v>8916.130000000001</v>
      </c>
      <c r="J73" s="76"/>
    </row>
    <row r="74" spans="1:10" ht="15" customHeight="1" x14ac:dyDescent="0.25">
      <c r="A74" t="str">
        <f t="shared" si="2"/>
        <v>SOLIDARIA45747</v>
      </c>
      <c r="B74" s="45" t="s">
        <v>17</v>
      </c>
      <c r="C74" s="34">
        <v>45747</v>
      </c>
      <c r="D74" s="77">
        <v>589042.09</v>
      </c>
      <c r="E74" s="77">
        <v>286224.63</v>
      </c>
      <c r="F74" s="77">
        <v>4293.37</v>
      </c>
      <c r="G74" s="77">
        <v>416711.09</v>
      </c>
      <c r="H74" s="77">
        <v>4242.07</v>
      </c>
      <c r="I74" s="21">
        <f t="shared" si="3"/>
        <v>8535.4399999999987</v>
      </c>
      <c r="J74" s="76"/>
    </row>
    <row r="75" spans="1:10" ht="15" customHeight="1" x14ac:dyDescent="0.25">
      <c r="A75" t="str">
        <f t="shared" si="2"/>
        <v>SOLUNION45688</v>
      </c>
      <c r="B75" s="45" t="s">
        <v>18</v>
      </c>
      <c r="C75" s="34">
        <v>45688</v>
      </c>
      <c r="D75" s="77">
        <v>134995.9</v>
      </c>
      <c r="E75" s="77">
        <v>5601.98</v>
      </c>
      <c r="F75" s="77">
        <v>84.03</v>
      </c>
      <c r="G75" s="77">
        <v>133367.18</v>
      </c>
      <c r="H75" s="77">
        <v>943.2</v>
      </c>
      <c r="I75" s="21">
        <f t="shared" si="3"/>
        <v>1027.23</v>
      </c>
      <c r="J75" s="76"/>
    </row>
    <row r="76" spans="1:10" ht="15" customHeight="1" x14ac:dyDescent="0.25">
      <c r="A76" t="str">
        <f t="shared" si="2"/>
        <v>SOLUNION45716</v>
      </c>
      <c r="B76" s="45" t="s">
        <v>18</v>
      </c>
      <c r="C76" s="34">
        <v>45716</v>
      </c>
      <c r="D76" s="77">
        <v>138817.51</v>
      </c>
      <c r="E76" s="77">
        <v>8602.02</v>
      </c>
      <c r="F76" s="77">
        <v>129.03</v>
      </c>
      <c r="G76" s="77">
        <v>138249.68</v>
      </c>
      <c r="H76" s="77">
        <v>1163.5899999999999</v>
      </c>
      <c r="I76" s="21">
        <f t="shared" si="3"/>
        <v>1292.6199999999999</v>
      </c>
      <c r="J76" s="76"/>
    </row>
    <row r="77" spans="1:10" ht="15" customHeight="1" x14ac:dyDescent="0.25">
      <c r="A77" t="str">
        <f>+B77&amp;C77</f>
        <v>SOLUNION45747</v>
      </c>
      <c r="B77" s="45" t="s">
        <v>18</v>
      </c>
      <c r="C77" s="34">
        <v>45747</v>
      </c>
      <c r="D77" s="77">
        <v>136773.89000000001</v>
      </c>
      <c r="E77" s="77">
        <v>8602.06</v>
      </c>
      <c r="F77" s="77">
        <v>129.03</v>
      </c>
      <c r="G77" s="77">
        <v>129716.2</v>
      </c>
      <c r="H77" s="77">
        <v>898.46</v>
      </c>
      <c r="I77" s="21">
        <f t="shared" si="3"/>
        <v>1027.49</v>
      </c>
      <c r="J77" s="76"/>
    </row>
    <row r="78" spans="1:10" x14ac:dyDescent="0.25">
      <c r="A78" t="str">
        <f t="shared" ref="A78:A83" si="4">+B78&amp;C78</f>
        <v>SURAMERICANA45688</v>
      </c>
      <c r="B78" t="s">
        <v>19</v>
      </c>
      <c r="C78" s="34">
        <v>45688</v>
      </c>
      <c r="D78" s="77">
        <v>3283234.86</v>
      </c>
      <c r="E78" s="77">
        <v>355961.81</v>
      </c>
      <c r="F78" s="77">
        <v>5339.25</v>
      </c>
      <c r="G78" s="77">
        <v>2520026.7999999998</v>
      </c>
      <c r="H78" s="77">
        <v>56115.48</v>
      </c>
      <c r="I78" s="21">
        <f t="shared" si="3"/>
        <v>61454.73</v>
      </c>
    </row>
    <row r="79" spans="1:10" x14ac:dyDescent="0.25">
      <c r="A79" t="str">
        <f t="shared" si="4"/>
        <v>SURAMERICANA45716</v>
      </c>
      <c r="B79" t="s">
        <v>19</v>
      </c>
      <c r="C79" s="34">
        <v>45716</v>
      </c>
      <c r="D79" s="77">
        <v>3344716.6</v>
      </c>
      <c r="E79" s="77">
        <v>324417.3</v>
      </c>
      <c r="F79" s="77">
        <v>4866.25</v>
      </c>
      <c r="G79" s="77">
        <v>2460976.66</v>
      </c>
      <c r="H79" s="77">
        <v>55962.27</v>
      </c>
      <c r="I79" s="21">
        <f t="shared" si="3"/>
        <v>60828.52</v>
      </c>
    </row>
    <row r="80" spans="1:10" x14ac:dyDescent="0.25">
      <c r="A80" t="str">
        <f t="shared" si="4"/>
        <v>SURAMERICANA45747</v>
      </c>
      <c r="B80" t="s">
        <v>19</v>
      </c>
      <c r="C80" s="34">
        <v>45747</v>
      </c>
      <c r="D80" s="77">
        <v>3430894.64</v>
      </c>
      <c r="E80" s="77">
        <v>337858.98</v>
      </c>
      <c r="F80" s="77">
        <v>5067.82</v>
      </c>
      <c r="G80" s="77">
        <v>2316583.3199999998</v>
      </c>
      <c r="H80" s="77">
        <v>47265.19</v>
      </c>
      <c r="I80" s="21">
        <f t="shared" si="3"/>
        <v>52333.01</v>
      </c>
    </row>
    <row r="81" spans="1:9" x14ac:dyDescent="0.25">
      <c r="A81" t="str">
        <f t="shared" si="4"/>
        <v>ZURICH45688</v>
      </c>
      <c r="B81" t="s">
        <v>20</v>
      </c>
      <c r="C81" s="34">
        <v>45688</v>
      </c>
      <c r="D81" s="77">
        <v>470823.66</v>
      </c>
      <c r="E81" s="77">
        <v>138652.74</v>
      </c>
      <c r="F81" s="77">
        <v>2066.85</v>
      </c>
      <c r="G81" s="77">
        <v>484051.11</v>
      </c>
      <c r="H81" s="77">
        <v>12910.77</v>
      </c>
      <c r="I81" s="21">
        <f t="shared" si="3"/>
        <v>14977.62</v>
      </c>
    </row>
    <row r="82" spans="1:9" x14ac:dyDescent="0.25">
      <c r="A82" t="str">
        <f t="shared" si="4"/>
        <v>ZURICH45716</v>
      </c>
      <c r="B82" t="s">
        <v>20</v>
      </c>
      <c r="C82" s="34">
        <v>45716</v>
      </c>
      <c r="D82" s="77">
        <v>484002.19</v>
      </c>
      <c r="E82" s="77">
        <v>136542.78</v>
      </c>
      <c r="F82" s="77">
        <v>2042.39</v>
      </c>
      <c r="G82" s="77">
        <v>476505.31</v>
      </c>
      <c r="H82" s="77">
        <v>12212</v>
      </c>
      <c r="I82" s="21">
        <f t="shared" si="3"/>
        <v>14254.39</v>
      </c>
    </row>
    <row r="83" spans="1:9" x14ac:dyDescent="0.25">
      <c r="A83" t="str">
        <f t="shared" si="4"/>
        <v>ZURICH45747</v>
      </c>
      <c r="B83" t="s">
        <v>20</v>
      </c>
      <c r="C83" s="34">
        <v>45747</v>
      </c>
      <c r="D83" s="77">
        <v>473298.23</v>
      </c>
      <c r="E83" s="77">
        <v>140487.95000000001</v>
      </c>
      <c r="F83" s="77">
        <v>2102.86</v>
      </c>
      <c r="G83" s="77">
        <v>468284.54</v>
      </c>
      <c r="H83" s="77">
        <v>12149.28</v>
      </c>
      <c r="I83" s="21">
        <f t="shared" si="3"/>
        <v>14252.140000000001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1:R57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:E3"/>
    </sheetView>
  </sheetViews>
  <sheetFormatPr baseColWidth="10" defaultColWidth="9.140625" defaultRowHeight="14.25" x14ac:dyDescent="0.2"/>
  <cols>
    <col min="1" max="1" width="25.85546875" style="8" customWidth="1"/>
    <col min="2" max="7" width="23.5703125" style="8" customWidth="1"/>
    <col min="8" max="18" width="9.140625" style="27"/>
    <col min="19" max="16384" width="9.140625" style="8"/>
  </cols>
  <sheetData>
    <row r="1" spans="1:18" s="3" customFormat="1" ht="20.25" x14ac:dyDescent="0.25">
      <c r="A1" s="2"/>
      <c r="B1" s="108" t="s">
        <v>34</v>
      </c>
      <c r="C1" s="108"/>
      <c r="D1" s="108"/>
      <c r="E1" s="108"/>
      <c r="F1" s="108"/>
      <c r="G1" s="108"/>
      <c r="H1" s="10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5" customFormat="1" ht="18" x14ac:dyDescent="0.25">
      <c r="A2" s="4"/>
      <c r="C2" s="11"/>
      <c r="D2" s="109" t="s">
        <v>65</v>
      </c>
      <c r="E2" s="109"/>
      <c r="F2" s="11"/>
      <c r="G2" s="11"/>
      <c r="H2" s="11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7" customFormat="1" ht="15.75" x14ac:dyDescent="0.25">
      <c r="A3" s="6"/>
      <c r="C3" s="39"/>
      <c r="D3" s="113">
        <v>45747</v>
      </c>
      <c r="E3" s="114"/>
      <c r="F3" s="39"/>
      <c r="G3" s="39"/>
      <c r="H3" s="13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7" customFormat="1" ht="15.75" customHeight="1" thickBot="1" x14ac:dyDescent="0.3">
      <c r="B4" s="31"/>
      <c r="C4" s="31"/>
      <c r="D4" s="112" t="s">
        <v>35</v>
      </c>
      <c r="E4" s="112"/>
      <c r="F4" s="31"/>
      <c r="G4" s="31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7" customFormat="1" ht="34.5" customHeight="1" thickTop="1" x14ac:dyDescent="0.25">
      <c r="A5" s="110" t="s">
        <v>36</v>
      </c>
      <c r="B5" s="37" t="s">
        <v>59</v>
      </c>
      <c r="C5" s="139" t="s">
        <v>60</v>
      </c>
      <c r="D5" s="140"/>
      <c r="E5" s="139" t="s">
        <v>61</v>
      </c>
      <c r="F5" s="140"/>
      <c r="G5" s="38" t="s">
        <v>52</v>
      </c>
      <c r="H5" s="29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9" customFormat="1" ht="30.75" thickBot="1" x14ac:dyDescent="0.3">
      <c r="A6" s="111"/>
      <c r="B6" s="16" t="s">
        <v>63</v>
      </c>
      <c r="C6" s="35" t="s">
        <v>63</v>
      </c>
      <c r="D6" s="36" t="s">
        <v>64</v>
      </c>
      <c r="E6" s="36" t="s">
        <v>63</v>
      </c>
      <c r="F6" s="17" t="s">
        <v>64</v>
      </c>
      <c r="G6" s="20" t="s">
        <v>62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4.75" customHeight="1" x14ac:dyDescent="0.2">
      <c r="A7" s="14" t="s">
        <v>1</v>
      </c>
      <c r="B7" s="49">
        <f>+IFERROR(VLOOKUP($A7&amp;$D$3,BaseRA_GEN!$A$3:$I$857,4,0),"N.A.")</f>
        <v>104882.24000000001</v>
      </c>
      <c r="C7" s="50">
        <f>+IFERROR(VLOOKUP($A7&amp;$D$3,BaseRA_GEN!$A$3:$I$857,5,0),"N.A.")</f>
        <v>61189.279999999999</v>
      </c>
      <c r="D7" s="50">
        <f>+IFERROR(VLOOKUP($A7&amp;$D$3,BaseRA_GEN!$A$3:$I$857,6,0),"N.A.")</f>
        <v>917.84</v>
      </c>
      <c r="E7" s="50">
        <f>+IFERROR(VLOOKUP($A7&amp;$D$3,BaseRA_GEN!$A$3:$I$857,7,0),"N.A.")</f>
        <v>164911</v>
      </c>
      <c r="F7" s="55">
        <f>+IFERROR(VLOOKUP($A7&amp;$D$3,BaseRA_GEN!$A$3:$I$857,8,0),"N.A.")</f>
        <v>4655.78</v>
      </c>
      <c r="G7" s="51">
        <f>+IFERROR(VLOOKUP($A7&amp;$D$3,BaseRA_GEN!$A$3:$I$857,9,0),"N.A.")</f>
        <v>5573.62</v>
      </c>
    </row>
    <row r="8" spans="1:18" ht="24.75" customHeight="1" x14ac:dyDescent="0.2">
      <c r="A8" s="14" t="s">
        <v>93</v>
      </c>
      <c r="B8" s="49">
        <f>+IFERROR(VLOOKUP($A8&amp;$D$3,BaseRA_GEN!$A$3:$I$857,4,0),"N.A.")</f>
        <v>1845863.11</v>
      </c>
      <c r="C8" s="52">
        <f>+IFERROR(VLOOKUP($A8&amp;$D$3,BaseRA_GEN!$A$3:$I$857,5,0),"N.A.")</f>
        <v>202952.49</v>
      </c>
      <c r="D8" s="52">
        <f>+IFERROR(VLOOKUP($A8&amp;$D$3,BaseRA_GEN!$A$3:$I$857,6,0),"N.A.")</f>
        <v>3044.29</v>
      </c>
      <c r="E8" s="52">
        <f>+IFERROR(VLOOKUP($A8&amp;$D$3,BaseRA_GEN!$A$3:$I$857,7,0),"N.A.")</f>
        <v>617967.1</v>
      </c>
      <c r="F8" s="55">
        <f>+IFERROR(VLOOKUP($A8&amp;$D$3,BaseRA_GEN!$A$3:$I$857,8,0),"N.A.")</f>
        <v>4191.59</v>
      </c>
      <c r="G8" s="51">
        <f>+IFERROR(VLOOKUP($A8&amp;$D$3,BaseRA_GEN!$A$3:$I$857,9,0),"N.A.")</f>
        <v>7235.88</v>
      </c>
    </row>
    <row r="9" spans="1:18" ht="24.75" customHeight="1" x14ac:dyDescent="0.2">
      <c r="A9" s="14" t="s">
        <v>2</v>
      </c>
      <c r="B9" s="49">
        <f>+IFERROR(VLOOKUP($A9&amp;$D$3,BaseRA_GEN!$A$3:$I$857,4,0),"N.A.")</f>
        <v>3202640.08</v>
      </c>
      <c r="C9" s="52">
        <f>+IFERROR(VLOOKUP($A9&amp;$D$3,BaseRA_GEN!$A$3:$I$857,5,0),"N.A.")</f>
        <v>346168.47</v>
      </c>
      <c r="D9" s="52">
        <f>+IFERROR(VLOOKUP($A9&amp;$D$3,BaseRA_GEN!$A$3:$I$857,6,0),"N.A.")</f>
        <v>5187.53</v>
      </c>
      <c r="E9" s="52">
        <f>+IFERROR(VLOOKUP($A9&amp;$D$3,BaseRA_GEN!$A$3:$I$857,7,0),"N.A.")</f>
        <v>1353655.48</v>
      </c>
      <c r="F9" s="55">
        <f>+IFERROR(VLOOKUP($A9&amp;$D$3,BaseRA_GEN!$A$3:$I$857,8,0),"N.A.")</f>
        <v>13122.95</v>
      </c>
      <c r="G9" s="51">
        <f>+IFERROR(VLOOKUP($A9&amp;$D$3,BaseRA_GEN!$A$3:$I$857,9,0),"N.A.")</f>
        <v>18310.48</v>
      </c>
    </row>
    <row r="10" spans="1:18" ht="24.75" customHeight="1" x14ac:dyDescent="0.2">
      <c r="A10" s="14" t="s">
        <v>3</v>
      </c>
      <c r="B10" s="49">
        <f>+IFERROR(VLOOKUP($A10&amp;$D$3,BaseRA_GEN!$A$3:$I$857,4,0),"N.A.")</f>
        <v>462741.54</v>
      </c>
      <c r="C10" s="52">
        <f>+IFERROR(VLOOKUP($A10&amp;$D$3,BaseRA_GEN!$A$3:$I$857,5,0),"N.A.")</f>
        <v>80690.740000000005</v>
      </c>
      <c r="D10" s="52">
        <f>+IFERROR(VLOOKUP($A10&amp;$D$3,BaseRA_GEN!$A$3:$I$857,6,0),"N.A.")</f>
        <v>1210.3599999999999</v>
      </c>
      <c r="E10" s="52">
        <f>+IFERROR(VLOOKUP($A10&amp;$D$3,BaseRA_GEN!$A$3:$I$857,7,0),"N.A.")</f>
        <v>190600.07</v>
      </c>
      <c r="F10" s="55">
        <f>+IFERROR(VLOOKUP($A10&amp;$D$3,BaseRA_GEN!$A$3:$I$857,8,0),"N.A.")</f>
        <v>5385.79</v>
      </c>
      <c r="G10" s="51">
        <f>+IFERROR(VLOOKUP($A10&amp;$D$3,BaseRA_GEN!$A$3:$I$857,9,0),"N.A.")</f>
        <v>6596.15</v>
      </c>
    </row>
    <row r="11" spans="1:18" ht="24.75" customHeight="1" x14ac:dyDescent="0.2">
      <c r="A11" s="14" t="s">
        <v>4</v>
      </c>
      <c r="B11" s="49">
        <f>+IFERROR(VLOOKUP($A11&amp;$D$3,BaseRA_GEN!$A$3:$I$857,4,0),"N.A.")</f>
        <v>200468.84</v>
      </c>
      <c r="C11" s="52">
        <f>+IFERROR(VLOOKUP($A11&amp;$D$3,BaseRA_GEN!$A$3:$I$857,5,0),"N.A.")</f>
        <v>1267.92</v>
      </c>
      <c r="D11" s="52">
        <f>+IFERROR(VLOOKUP($A11&amp;$D$3,BaseRA_GEN!$A$3:$I$857,6,0),"N.A.")</f>
        <v>19.02</v>
      </c>
      <c r="E11" s="52">
        <f>+IFERROR(VLOOKUP($A11&amp;$D$3,BaseRA_GEN!$A$3:$I$857,7,0),"N.A.")</f>
        <v>244538.52</v>
      </c>
      <c r="F11" s="55">
        <f>+IFERROR(VLOOKUP($A11&amp;$D$3,BaseRA_GEN!$A$3:$I$857,8,0),"N.A.")</f>
        <v>374.83</v>
      </c>
      <c r="G11" s="51">
        <f>+IFERROR(VLOOKUP($A11&amp;$D$3,BaseRA_GEN!$A$3:$I$857,9,0),"N.A.")</f>
        <v>393.84999999999997</v>
      </c>
    </row>
    <row r="12" spans="1:18" ht="24.75" customHeight="1" x14ac:dyDescent="0.2">
      <c r="A12" s="14" t="s">
        <v>5</v>
      </c>
      <c r="B12" s="49">
        <f>+IFERROR(VLOOKUP($A12&amp;$D$3,BaseRA_GEN!$A$3:$I$857,4,0),"N.A.")</f>
        <v>1452537.38</v>
      </c>
      <c r="C12" s="52">
        <f>+IFERROR(VLOOKUP($A12&amp;$D$3,BaseRA_GEN!$A$3:$I$857,5,0),"N.A.")</f>
        <v>256056.79</v>
      </c>
      <c r="D12" s="52">
        <f>+IFERROR(VLOOKUP($A12&amp;$D$3,BaseRA_GEN!$A$3:$I$857,6,0),"N.A.")</f>
        <v>3840.85</v>
      </c>
      <c r="E12" s="52">
        <f>+IFERROR(VLOOKUP($A12&amp;$D$3,BaseRA_GEN!$A$3:$I$857,7,0),"N.A.")</f>
        <v>1773091.67</v>
      </c>
      <c r="F12" s="55">
        <f>+IFERROR(VLOOKUP($A12&amp;$D$3,BaseRA_GEN!$A$3:$I$857,8,0),"N.A.")</f>
        <v>14422.56</v>
      </c>
      <c r="G12" s="51">
        <f>+IFERROR(VLOOKUP($A12&amp;$D$3,BaseRA_GEN!$A$3:$I$857,9,0),"N.A.")</f>
        <v>18263.41</v>
      </c>
    </row>
    <row r="13" spans="1:18" ht="24.75" customHeight="1" x14ac:dyDescent="0.2">
      <c r="A13" s="14" t="s">
        <v>6</v>
      </c>
      <c r="B13" s="49">
        <f>+IFERROR(VLOOKUP($A13&amp;$D$3,BaseRA_GEN!$A$3:$I$857,4,0),"N.A.")</f>
        <v>559165.04</v>
      </c>
      <c r="C13" s="52">
        <f>+IFERROR(VLOOKUP($A13&amp;$D$3,BaseRA_GEN!$A$3:$I$857,5,0),"N.A.")</f>
        <v>157689.76</v>
      </c>
      <c r="D13" s="52">
        <f>+IFERROR(VLOOKUP($A13&amp;$D$3,BaseRA_GEN!$A$3:$I$857,6,0),"N.A.")</f>
        <v>2365.35</v>
      </c>
      <c r="E13" s="52">
        <f>+IFERROR(VLOOKUP($A13&amp;$D$3,BaseRA_GEN!$A$3:$I$857,7,0),"N.A.")</f>
        <v>173385.96</v>
      </c>
      <c r="F13" s="55">
        <f>+IFERROR(VLOOKUP($A13&amp;$D$3,BaseRA_GEN!$A$3:$I$857,8,0),"N.A.")</f>
        <v>6821.67</v>
      </c>
      <c r="G13" s="51">
        <f>+IFERROR(VLOOKUP($A13&amp;$D$3,BaseRA_GEN!$A$3:$I$857,9,0),"N.A.")</f>
        <v>9187.02</v>
      </c>
    </row>
    <row r="14" spans="1:18" ht="24.75" customHeight="1" x14ac:dyDescent="0.2">
      <c r="A14" s="14" t="s">
        <v>7</v>
      </c>
      <c r="B14" s="49">
        <f>+IFERROR(VLOOKUP($A14&amp;$D$3,BaseRA_GEN!$A$3:$I$857,4,0),"N.A.")</f>
        <v>658184.09</v>
      </c>
      <c r="C14" s="52">
        <f>+IFERROR(VLOOKUP($A14&amp;$D$3,BaseRA_GEN!$A$3:$I$857,5,0),"N.A.")</f>
        <v>613526.09</v>
      </c>
      <c r="D14" s="52">
        <f>+IFERROR(VLOOKUP($A14&amp;$D$3,BaseRA_GEN!$A$3:$I$857,6,0),"N.A.")</f>
        <v>9202.89</v>
      </c>
      <c r="E14" s="52">
        <f>+IFERROR(VLOOKUP($A14&amp;$D$3,BaseRA_GEN!$A$3:$I$857,7,0),"N.A.")</f>
        <v>458762.01</v>
      </c>
      <c r="F14" s="55">
        <f>+IFERROR(VLOOKUP($A14&amp;$D$3,BaseRA_GEN!$A$3:$I$857,8,0),"N.A.")</f>
        <v>3884.86</v>
      </c>
      <c r="G14" s="51">
        <f>+IFERROR(VLOOKUP($A14&amp;$D$3,BaseRA_GEN!$A$3:$I$857,9,0),"N.A.")</f>
        <v>13087.75</v>
      </c>
    </row>
    <row r="15" spans="1:18" ht="24.75" customHeight="1" x14ac:dyDescent="0.2">
      <c r="A15" s="14" t="s">
        <v>94</v>
      </c>
      <c r="B15" s="49">
        <f>+IFERROR(VLOOKUP($A15&amp;$D$3,BaseRA_GEN!$A$3:$I$857,4,0),"N.A.")</f>
        <v>24207.61</v>
      </c>
      <c r="C15" s="52">
        <f>+IFERROR(VLOOKUP($A15&amp;$D$3,BaseRA_GEN!$A$3:$I$857,5,0),"N.A.")</f>
        <v>2154.11</v>
      </c>
      <c r="D15" s="52">
        <f>+IFERROR(VLOOKUP($A15&amp;$D$3,BaseRA_GEN!$A$3:$I$857,6,0),"N.A.")</f>
        <v>32.31</v>
      </c>
      <c r="E15" s="52">
        <f>+IFERROR(VLOOKUP($A15&amp;$D$3,BaseRA_GEN!$A$3:$I$857,7,0),"N.A.")</f>
        <v>30999.01</v>
      </c>
      <c r="F15" s="55">
        <f>+IFERROR(VLOOKUP($A15&amp;$D$3,BaseRA_GEN!$A$3:$I$857,8,0),"N.A.")</f>
        <v>406.34</v>
      </c>
      <c r="G15" s="51">
        <f>+IFERROR(VLOOKUP($A15&amp;$D$3,BaseRA_GEN!$A$3:$I$857,9,0),"N.A.")</f>
        <v>438.65</v>
      </c>
    </row>
    <row r="16" spans="1:18" ht="24.75" customHeight="1" x14ac:dyDescent="0.2">
      <c r="A16" s="14" t="s">
        <v>114</v>
      </c>
      <c r="B16" s="49">
        <f>+IFERROR(VLOOKUP($A16&amp;$D$3,BaseRA_GEN!$A$3:$I$857,4,0),"N.A.")</f>
        <v>36840.79</v>
      </c>
      <c r="C16" s="52">
        <f>+IFERROR(VLOOKUP($A16&amp;$D$3,BaseRA_GEN!$A$3:$I$857,5,0),"N.A.")</f>
        <v>4374.6000000000004</v>
      </c>
      <c r="D16" s="52">
        <f>+IFERROR(VLOOKUP($A16&amp;$D$3,BaseRA_GEN!$A$3:$I$857,6,0),"N.A.")</f>
        <v>65.62</v>
      </c>
      <c r="E16" s="52">
        <f>+IFERROR(VLOOKUP($A16&amp;$D$3,BaseRA_GEN!$A$3:$I$857,7,0),"N.A.")</f>
        <v>93179.02</v>
      </c>
      <c r="F16" s="55">
        <f>+IFERROR(VLOOKUP($A16&amp;$D$3,BaseRA_GEN!$A$3:$I$857,8,0),"N.A.")</f>
        <v>3455.88</v>
      </c>
      <c r="G16" s="51">
        <f>+IFERROR(VLOOKUP($A16&amp;$D$3,BaseRA_GEN!$A$3:$I$857,9,0),"N.A.")</f>
        <v>3521.5</v>
      </c>
    </row>
    <row r="17" spans="1:7" ht="24.75" customHeight="1" x14ac:dyDescent="0.2">
      <c r="A17" s="14" t="s">
        <v>8</v>
      </c>
      <c r="B17" s="49">
        <f>+IFERROR(VLOOKUP($A17&amp;$D$3,BaseRA_GEN!$A$3:$I$857,4,0),"N.A.")</f>
        <v>301533.34999999998</v>
      </c>
      <c r="C17" s="52">
        <f>+IFERROR(VLOOKUP($A17&amp;$D$3,BaseRA_GEN!$A$3:$I$857,5,0),"N.A.")</f>
        <v>187198.88</v>
      </c>
      <c r="D17" s="52">
        <f>+IFERROR(VLOOKUP($A17&amp;$D$3,BaseRA_GEN!$A$3:$I$857,6,0),"N.A.")</f>
        <v>2807.98</v>
      </c>
      <c r="E17" s="52">
        <f>+IFERROR(VLOOKUP($A17&amp;$D$3,BaseRA_GEN!$A$3:$I$857,7,0),"N.A.")</f>
        <v>681553.47</v>
      </c>
      <c r="F17" s="55">
        <f>+IFERROR(VLOOKUP($A17&amp;$D$3,BaseRA_GEN!$A$3:$I$857,8,0),"N.A.")</f>
        <v>8022.72</v>
      </c>
      <c r="G17" s="51">
        <f>+IFERROR(VLOOKUP($A17&amp;$D$3,BaseRA_GEN!$A$3:$I$857,9,0),"N.A.")</f>
        <v>10830.7</v>
      </c>
    </row>
    <row r="18" spans="1:7" ht="24.75" customHeight="1" x14ac:dyDescent="0.2">
      <c r="A18" s="14" t="s">
        <v>9</v>
      </c>
      <c r="B18" s="49">
        <f>+IFERROR(VLOOKUP($A18&amp;$D$3,BaseRA_GEN!$A$3:$I$857,4,0),"N.A.")</f>
        <v>241754.72</v>
      </c>
      <c r="C18" s="52">
        <f>+IFERROR(VLOOKUP($A18&amp;$D$3,BaseRA_GEN!$A$3:$I$857,5,0),"N.A.")</f>
        <v>119355.58</v>
      </c>
      <c r="D18" s="52">
        <f>+IFERROR(VLOOKUP($A18&amp;$D$3,BaseRA_GEN!$A$3:$I$857,6,0),"N.A.")</f>
        <v>1790.33</v>
      </c>
      <c r="E18" s="52">
        <f>+IFERROR(VLOOKUP($A18&amp;$D$3,BaseRA_GEN!$A$3:$I$857,7,0),"N.A.")</f>
        <v>658344.56999999995</v>
      </c>
      <c r="F18" s="55">
        <f>+IFERROR(VLOOKUP($A18&amp;$D$3,BaseRA_GEN!$A$3:$I$857,8,0),"N.A.")</f>
        <v>6110.72</v>
      </c>
      <c r="G18" s="51">
        <f>+IFERROR(VLOOKUP($A18&amp;$D$3,BaseRA_GEN!$A$3:$I$857,9,0),"N.A.")</f>
        <v>7901.05</v>
      </c>
    </row>
    <row r="19" spans="1:7" ht="24.75" customHeight="1" x14ac:dyDescent="0.2">
      <c r="A19" s="14" t="s">
        <v>10</v>
      </c>
      <c r="B19" s="49">
        <f>+IFERROR(VLOOKUP($A19&amp;$D$3,BaseRA_GEN!$A$3:$I$857,4,0),"N.A.")</f>
        <v>1542468.94</v>
      </c>
      <c r="C19" s="52">
        <f>+IFERROR(VLOOKUP($A19&amp;$D$3,BaseRA_GEN!$A$3:$I$857,5,0),"N.A.")</f>
        <v>360966.29</v>
      </c>
      <c r="D19" s="52">
        <f>+IFERROR(VLOOKUP($A19&amp;$D$3,BaseRA_GEN!$A$3:$I$857,6,0),"N.A.")</f>
        <v>5414.49</v>
      </c>
      <c r="E19" s="52">
        <f>+IFERROR(VLOOKUP($A19&amp;$D$3,BaseRA_GEN!$A$3:$I$857,7,0),"N.A.")</f>
        <v>1253784.8</v>
      </c>
      <c r="F19" s="55">
        <f>+IFERROR(VLOOKUP($A19&amp;$D$3,BaseRA_GEN!$A$3:$I$857,8,0),"N.A.")</f>
        <v>36982.01</v>
      </c>
      <c r="G19" s="51">
        <f>+IFERROR(VLOOKUP($A19&amp;$D$3,BaseRA_GEN!$A$3:$I$857,9,0),"N.A.")</f>
        <v>42396.5</v>
      </c>
    </row>
    <row r="20" spans="1:7" ht="24.75" customHeight="1" x14ac:dyDescent="0.2">
      <c r="A20" s="14" t="s">
        <v>115</v>
      </c>
      <c r="B20" s="49">
        <f>+IFERROR(VLOOKUP($A20&amp;$D$3,BaseRA_GEN!$A$3:$I$857,4,0),"N.A.")</f>
        <v>8404.43</v>
      </c>
      <c r="C20" s="52">
        <f>+IFERROR(VLOOKUP($A20&amp;$D$3,BaseRA_GEN!$A$3:$I$857,5,0),"N.A.")</f>
        <v>13.98</v>
      </c>
      <c r="D20" s="52">
        <f>+IFERROR(VLOOKUP($A20&amp;$D$3,BaseRA_GEN!$A$3:$I$857,6,0),"N.A.")</f>
        <v>0.21</v>
      </c>
      <c r="E20" s="52">
        <f>+IFERROR(VLOOKUP($A20&amp;$D$3,BaseRA_GEN!$A$3:$I$857,7,0),"N.A.")</f>
        <v>6893.2</v>
      </c>
      <c r="F20" s="55">
        <f>+IFERROR(VLOOKUP($A20&amp;$D$3,BaseRA_GEN!$A$3:$I$857,8,0),"N.A.")</f>
        <v>370.65</v>
      </c>
      <c r="G20" s="51">
        <f>+IFERROR(VLOOKUP($A20&amp;$D$3,BaseRA_GEN!$A$3:$I$857,9,0),"N.A.")</f>
        <v>370.85999999999996</v>
      </c>
    </row>
    <row r="21" spans="1:7" ht="24.75" customHeight="1" x14ac:dyDescent="0.2">
      <c r="A21" s="14" t="s">
        <v>98</v>
      </c>
      <c r="B21" s="49">
        <f>+IFERROR(VLOOKUP($A21&amp;$D$3,BaseRA_GEN!$A$3:$I$857,4,0),"N.A.")</f>
        <v>2081905.55</v>
      </c>
      <c r="C21" s="52">
        <f>+IFERROR(VLOOKUP($A21&amp;$D$3,BaseRA_GEN!$A$3:$I$857,5,0),"N.A.")</f>
        <v>378597.98</v>
      </c>
      <c r="D21" s="52">
        <f>+IFERROR(VLOOKUP($A21&amp;$D$3,BaseRA_GEN!$A$3:$I$857,6,0),"N.A.")</f>
        <v>5678.97</v>
      </c>
      <c r="E21" s="52">
        <f>+IFERROR(VLOOKUP($A21&amp;$D$3,BaseRA_GEN!$A$3:$I$857,7,0),"N.A.")</f>
        <v>528769.65</v>
      </c>
      <c r="F21" s="55">
        <f>+IFERROR(VLOOKUP($A21&amp;$D$3,BaseRA_GEN!$A$3:$I$857,8,0),"N.A.")</f>
        <v>9341.89</v>
      </c>
      <c r="G21" s="51">
        <f>+IFERROR(VLOOKUP($A21&amp;$D$3,BaseRA_GEN!$A$3:$I$857,9,0),"N.A.")</f>
        <v>15020.86</v>
      </c>
    </row>
    <row r="22" spans="1:7" ht="24.75" customHeight="1" x14ac:dyDescent="0.2">
      <c r="A22" s="14" t="s">
        <v>11</v>
      </c>
      <c r="B22" s="49">
        <f>+IFERROR(VLOOKUP($A22&amp;$D$3,BaseRA_GEN!$A$3:$I$857,4,0),"N.A.")</f>
        <v>62065.599999999999</v>
      </c>
      <c r="C22" s="52">
        <f>+IFERROR(VLOOKUP($A22&amp;$D$3,BaseRA_GEN!$A$3:$I$857,5,0),"N.A.")</f>
        <v>0</v>
      </c>
      <c r="D22" s="52">
        <f>+IFERROR(VLOOKUP($A22&amp;$D$3,BaseRA_GEN!$A$3:$I$857,6,0),"N.A.")</f>
        <v>0</v>
      </c>
      <c r="E22" s="52">
        <f>+IFERROR(VLOOKUP($A22&amp;$D$3,BaseRA_GEN!$A$3:$I$857,7,0),"N.A.")</f>
        <v>74008.88</v>
      </c>
      <c r="F22" s="55">
        <f>+IFERROR(VLOOKUP($A22&amp;$D$3,BaseRA_GEN!$A$3:$I$857,8,0),"N.A.")</f>
        <v>310</v>
      </c>
      <c r="G22" s="51">
        <f>+IFERROR(VLOOKUP($A22&amp;$D$3,BaseRA_GEN!$A$3:$I$857,9,0),"N.A.")</f>
        <v>310</v>
      </c>
    </row>
    <row r="23" spans="1:7" ht="24.75" customHeight="1" x14ac:dyDescent="0.2">
      <c r="A23" s="14" t="s">
        <v>12</v>
      </c>
      <c r="B23" s="49">
        <f>+IFERROR(VLOOKUP($A23&amp;$D$3,BaseRA_GEN!$A$3:$I$857,4,0),"N.A.")</f>
        <v>1533030.42</v>
      </c>
      <c r="C23" s="52">
        <f>+IFERROR(VLOOKUP($A23&amp;$D$3,BaseRA_GEN!$A$3:$I$857,5,0),"N.A.")</f>
        <v>271474.48</v>
      </c>
      <c r="D23" s="52">
        <f>+IFERROR(VLOOKUP($A23&amp;$D$3,BaseRA_GEN!$A$3:$I$857,6,0),"N.A.")</f>
        <v>3923.74</v>
      </c>
      <c r="E23" s="52">
        <f>+IFERROR(VLOOKUP($A23&amp;$D$3,BaseRA_GEN!$A$3:$I$857,7,0),"N.A.")</f>
        <v>1408207.47</v>
      </c>
      <c r="F23" s="55">
        <f>+IFERROR(VLOOKUP($A23&amp;$D$3,BaseRA_GEN!$A$3:$I$857,8,0),"N.A.")</f>
        <v>17751.43</v>
      </c>
      <c r="G23" s="51">
        <f>+IFERROR(VLOOKUP($A23&amp;$D$3,BaseRA_GEN!$A$3:$I$857,9,0),"N.A.")</f>
        <v>21675.17</v>
      </c>
    </row>
    <row r="24" spans="1:7" ht="24.75" customHeight="1" x14ac:dyDescent="0.2">
      <c r="A24" s="14" t="s">
        <v>13</v>
      </c>
      <c r="B24" s="49">
        <f>+IFERROR(VLOOKUP($A24&amp;$D$3,BaseRA_GEN!$A$3:$I$857,4,0),"N.A.")</f>
        <v>774276.74</v>
      </c>
      <c r="C24" s="52">
        <f>+IFERROR(VLOOKUP($A24&amp;$D$3,BaseRA_GEN!$A$3:$I$857,5,0),"N.A.")</f>
        <v>189879.29</v>
      </c>
      <c r="D24" s="52">
        <f>+IFERROR(VLOOKUP($A24&amp;$D$3,BaseRA_GEN!$A$3:$I$857,6,0),"N.A.")</f>
        <v>2848.19</v>
      </c>
      <c r="E24" s="52">
        <f>+IFERROR(VLOOKUP($A24&amp;$D$3,BaseRA_GEN!$A$3:$I$857,7,0),"N.A.")</f>
        <v>1575864.28</v>
      </c>
      <c r="F24" s="55">
        <f>+IFERROR(VLOOKUP($A24&amp;$D$3,BaseRA_GEN!$A$3:$I$857,8,0),"N.A.")</f>
        <v>10097.870000000001</v>
      </c>
      <c r="G24" s="51">
        <f>+IFERROR(VLOOKUP($A24&amp;$D$3,BaseRA_GEN!$A$3:$I$857,9,0),"N.A.")</f>
        <v>12946.060000000001</v>
      </c>
    </row>
    <row r="25" spans="1:7" ht="24.75" customHeight="1" x14ac:dyDescent="0.2">
      <c r="A25" s="14" t="s">
        <v>14</v>
      </c>
      <c r="B25" s="49">
        <f>+IFERROR(VLOOKUP($A25&amp;$D$3,BaseRA_GEN!$A$3:$I$857,4,0),"N.A.")</f>
        <v>96554.45</v>
      </c>
      <c r="C25" s="52">
        <f>+IFERROR(VLOOKUP($A25&amp;$D$3,BaseRA_GEN!$A$3:$I$857,5,0),"N.A.")</f>
        <v>9668.2800000000007</v>
      </c>
      <c r="D25" s="52">
        <f>+IFERROR(VLOOKUP($A25&amp;$D$3,BaseRA_GEN!$A$3:$I$857,6,0),"N.A.")</f>
        <v>145.02000000000001</v>
      </c>
      <c r="E25" s="52">
        <f>+IFERROR(VLOOKUP($A25&amp;$D$3,BaseRA_GEN!$A$3:$I$857,7,0),"N.A.")</f>
        <v>719965.48</v>
      </c>
      <c r="F25" s="55">
        <f>+IFERROR(VLOOKUP($A25&amp;$D$3,BaseRA_GEN!$A$3:$I$857,8,0),"N.A.")</f>
        <v>5402.91</v>
      </c>
      <c r="G25" s="51">
        <f>+IFERROR(VLOOKUP($A25&amp;$D$3,BaseRA_GEN!$A$3:$I$857,9,0),"N.A.")</f>
        <v>5547.93</v>
      </c>
    </row>
    <row r="26" spans="1:7" ht="24.75" customHeight="1" x14ac:dyDescent="0.2">
      <c r="A26" s="14" t="s">
        <v>15</v>
      </c>
      <c r="B26" s="49">
        <f>+IFERROR(VLOOKUP($A26&amp;$D$3,BaseRA_GEN!$A$3:$I$857,4,0),"N.A.")</f>
        <v>1250560.82</v>
      </c>
      <c r="C26" s="52">
        <f>+IFERROR(VLOOKUP($A26&amp;$D$3,BaseRA_GEN!$A$3:$I$857,5,0),"N.A.")</f>
        <v>1127238.1100000001</v>
      </c>
      <c r="D26" s="52">
        <f>+IFERROR(VLOOKUP($A26&amp;$D$3,BaseRA_GEN!$A$3:$I$857,6,0),"N.A.")</f>
        <v>16908.57</v>
      </c>
      <c r="E26" s="52">
        <f>+IFERROR(VLOOKUP($A26&amp;$D$3,BaseRA_GEN!$A$3:$I$857,7,0),"N.A.")</f>
        <v>2028363.72</v>
      </c>
      <c r="F26" s="55">
        <f>+IFERROR(VLOOKUP($A26&amp;$D$3,BaseRA_GEN!$A$3:$I$857,8,0),"N.A.")</f>
        <v>21600.79</v>
      </c>
      <c r="G26" s="51">
        <f>+IFERROR(VLOOKUP($A26&amp;$D$3,BaseRA_GEN!$A$3:$I$857,9,0),"N.A.")</f>
        <v>38509.360000000001</v>
      </c>
    </row>
    <row r="27" spans="1:7" ht="24.75" customHeight="1" x14ac:dyDescent="0.2">
      <c r="A27" s="14" t="s">
        <v>117</v>
      </c>
      <c r="B27" s="49">
        <f>+IFERROR(VLOOKUP($A27&amp;$D$3,BaseRA_GEN!$A$3:$I$857,4,0),"N.A.")</f>
        <v>0</v>
      </c>
      <c r="C27" s="52">
        <f>+IFERROR(VLOOKUP($A27&amp;$D$3,BaseRA_GEN!$A$3:$I$857,5,0),"N.A.")</f>
        <v>0</v>
      </c>
      <c r="D27" s="52">
        <f>+IFERROR(VLOOKUP($A27&amp;$D$3,BaseRA_GEN!$A$3:$I$857,6,0),"N.A.")</f>
        <v>0</v>
      </c>
      <c r="E27" s="52">
        <f>+IFERROR(VLOOKUP($A27&amp;$D$3,BaseRA_GEN!$A$3:$I$857,7,0),"N.A.")</f>
        <v>2323.58</v>
      </c>
      <c r="F27" s="55">
        <f>+IFERROR(VLOOKUP($A27&amp;$D$3,BaseRA_GEN!$A$3:$I$857,8,0),"N.A.")</f>
        <v>58.68</v>
      </c>
      <c r="G27" s="51">
        <f>+IFERROR(VLOOKUP($A27&amp;$D$3,BaseRA_GEN!$A$3:$I$857,9,0),"N.A.")</f>
        <v>58.68</v>
      </c>
    </row>
    <row r="28" spans="1:7" ht="24.75" customHeight="1" x14ac:dyDescent="0.2">
      <c r="A28" s="14" t="s">
        <v>96</v>
      </c>
      <c r="B28" s="49">
        <f>+IFERROR(VLOOKUP($A28&amp;$D$3,BaseRA_GEN!$A$3:$I$857,4,0),"N.A.")</f>
        <v>1220279.5900000001</v>
      </c>
      <c r="C28" s="52">
        <f>+IFERROR(VLOOKUP($A28&amp;$D$3,BaseRA_GEN!$A$3:$I$857,5,0),"N.A.")</f>
        <v>71773.429999999993</v>
      </c>
      <c r="D28" s="52">
        <f>+IFERROR(VLOOKUP($A28&amp;$D$3,BaseRA_GEN!$A$3:$I$857,6,0),"N.A.")</f>
        <v>1076.5999999999999</v>
      </c>
      <c r="E28" s="52">
        <f>+IFERROR(VLOOKUP($A28&amp;$D$3,BaseRA_GEN!$A$3:$I$857,7,0),"N.A.")</f>
        <v>495079.24</v>
      </c>
      <c r="F28" s="55">
        <f>+IFERROR(VLOOKUP($A28&amp;$D$3,BaseRA_GEN!$A$3:$I$857,8,0),"N.A.")</f>
        <v>8069.78</v>
      </c>
      <c r="G28" s="51">
        <f>+IFERROR(VLOOKUP($A28&amp;$D$3,BaseRA_GEN!$A$3:$I$857,9,0),"N.A.")</f>
        <v>9146.3799999999992</v>
      </c>
    </row>
    <row r="29" spans="1:7" ht="24.75" customHeight="1" x14ac:dyDescent="0.2">
      <c r="A29" s="14" t="s">
        <v>16</v>
      </c>
      <c r="B29" s="49">
        <f>+IFERROR(VLOOKUP($A29&amp;$D$3,BaseRA_GEN!$A$3:$I$857,4,0),"N.A.")</f>
        <v>19462.63</v>
      </c>
      <c r="C29" s="52">
        <f>+IFERROR(VLOOKUP($A29&amp;$D$3,BaseRA_GEN!$A$3:$I$857,5,0),"N.A.")</f>
        <v>92440.73</v>
      </c>
      <c r="D29" s="52">
        <f>+IFERROR(VLOOKUP($A29&amp;$D$3,BaseRA_GEN!$A$3:$I$857,6,0),"N.A.")</f>
        <v>1386.61</v>
      </c>
      <c r="E29" s="52">
        <f>+IFERROR(VLOOKUP($A29&amp;$D$3,BaseRA_GEN!$A$3:$I$857,7,0),"N.A.")</f>
        <v>148672.37</v>
      </c>
      <c r="F29" s="55">
        <f>+IFERROR(VLOOKUP($A29&amp;$D$3,BaseRA_GEN!$A$3:$I$857,8,0),"N.A.")</f>
        <v>1144.8499999999999</v>
      </c>
      <c r="G29" s="51">
        <f>+IFERROR(VLOOKUP($A29&amp;$D$3,BaseRA_GEN!$A$3:$I$857,9,0),"N.A.")</f>
        <v>2531.46</v>
      </c>
    </row>
    <row r="30" spans="1:7" ht="24.75" customHeight="1" x14ac:dyDescent="0.2">
      <c r="A30" s="14" t="s">
        <v>17</v>
      </c>
      <c r="B30" s="49">
        <f>+IFERROR(VLOOKUP($A30&amp;$D$3,BaseRA_GEN!$A$3:$I$857,4,0),"N.A.")</f>
        <v>589042.09</v>
      </c>
      <c r="C30" s="52">
        <f>+IFERROR(VLOOKUP($A30&amp;$D$3,BaseRA_GEN!$A$3:$I$857,5,0),"N.A.")</f>
        <v>286224.63</v>
      </c>
      <c r="D30" s="52">
        <f>+IFERROR(VLOOKUP($A30&amp;$D$3,BaseRA_GEN!$A$3:$I$857,6,0),"N.A.")</f>
        <v>4293.37</v>
      </c>
      <c r="E30" s="52">
        <f>+IFERROR(VLOOKUP($A30&amp;$D$3,BaseRA_GEN!$A$3:$I$857,7,0),"N.A.")</f>
        <v>416711.09</v>
      </c>
      <c r="F30" s="55">
        <f>+IFERROR(VLOOKUP($A30&amp;$D$3,BaseRA_GEN!$A$3:$I$857,8,0),"N.A.")</f>
        <v>4242.07</v>
      </c>
      <c r="G30" s="51">
        <f>+IFERROR(VLOOKUP($A30&amp;$D$3,BaseRA_GEN!$A$3:$I$857,9,0),"N.A.")</f>
        <v>8535.4399999999987</v>
      </c>
    </row>
    <row r="31" spans="1:7" ht="24.75" customHeight="1" x14ac:dyDescent="0.2">
      <c r="A31" s="14" t="s">
        <v>18</v>
      </c>
      <c r="B31" s="49">
        <f>+IFERROR(VLOOKUP($A31&amp;$D$3,BaseRA_GEN!$A$3:$I$857,4,0),"N.A.")</f>
        <v>136773.89000000001</v>
      </c>
      <c r="C31" s="52">
        <f>+IFERROR(VLOOKUP($A31&amp;$D$3,BaseRA_GEN!$A$3:$I$857,5,0),"N.A.")</f>
        <v>8602.06</v>
      </c>
      <c r="D31" s="52">
        <f>+IFERROR(VLOOKUP($A31&amp;$D$3,BaseRA_GEN!$A$3:$I$857,6,0),"N.A.")</f>
        <v>129.03</v>
      </c>
      <c r="E31" s="52">
        <f>+IFERROR(VLOOKUP($A31&amp;$D$3,BaseRA_GEN!$A$3:$I$857,7,0),"N.A.")</f>
        <v>129716.2</v>
      </c>
      <c r="F31" s="55">
        <f>+IFERROR(VLOOKUP($A31&amp;$D$3,BaseRA_GEN!$A$3:$I$857,8,0),"N.A.")</f>
        <v>898.46</v>
      </c>
      <c r="G31" s="51">
        <f>+IFERROR(VLOOKUP($A31&amp;$D$3,BaseRA_GEN!$A$3:$I$857,9,0),"N.A.")</f>
        <v>1027.49</v>
      </c>
    </row>
    <row r="32" spans="1:7" ht="24.75" customHeight="1" x14ac:dyDescent="0.2">
      <c r="A32" s="14" t="s">
        <v>19</v>
      </c>
      <c r="B32" s="49">
        <f>+IFERROR(VLOOKUP($A32&amp;$D$3,BaseRA_GEN!$A$3:$I$857,4,0),"N.A.")</f>
        <v>3430894.64</v>
      </c>
      <c r="C32" s="52">
        <f>+IFERROR(VLOOKUP($A32&amp;$D$3,BaseRA_GEN!$A$3:$I$857,5,0),"N.A.")</f>
        <v>337858.98</v>
      </c>
      <c r="D32" s="52">
        <f>+IFERROR(VLOOKUP($A32&amp;$D$3,BaseRA_GEN!$A$3:$I$857,6,0),"N.A.")</f>
        <v>5067.82</v>
      </c>
      <c r="E32" s="52">
        <f>+IFERROR(VLOOKUP($A32&amp;$D$3,BaseRA_GEN!$A$3:$I$857,7,0),"N.A.")</f>
        <v>2316583.3199999998</v>
      </c>
      <c r="F32" s="55">
        <f>+IFERROR(VLOOKUP($A32&amp;$D$3,BaseRA_GEN!$A$3:$I$857,8,0),"N.A.")</f>
        <v>47265.19</v>
      </c>
      <c r="G32" s="51">
        <f>+IFERROR(VLOOKUP($A32&amp;$D$3,BaseRA_GEN!$A$3:$I$857,9,0),"N.A.")</f>
        <v>52333.01</v>
      </c>
    </row>
    <row r="33" spans="1:7" ht="24.75" customHeight="1" thickBot="1" x14ac:dyDescent="0.25">
      <c r="A33" s="15" t="s">
        <v>20</v>
      </c>
      <c r="B33" s="53">
        <f>+IFERROR(VLOOKUP($A33&amp;$D$3,BaseRA_GEN!$A$3:$I$857,4,0),"N.A.")</f>
        <v>473298.23</v>
      </c>
      <c r="C33" s="54">
        <f>+IFERROR(VLOOKUP($A33&amp;$D$3,BaseRA_GEN!$A$3:$I$857,5,0),"N.A.")</f>
        <v>140487.95000000001</v>
      </c>
      <c r="D33" s="54">
        <f>+IFERROR(VLOOKUP($A33&amp;$D$3,BaseRA_GEN!$A$3:$I$857,6,0),"N.A.")</f>
        <v>2102.86</v>
      </c>
      <c r="E33" s="54">
        <f>+IFERROR(VLOOKUP($A33&amp;$D$3,BaseRA_GEN!$A$3:$I$857,7,0),"N.A.")</f>
        <v>468284.54</v>
      </c>
      <c r="F33" s="56">
        <f>+IFERROR(VLOOKUP($A33&amp;$D$3,BaseRA_GEN!$A$3:$I$857,8,0),"N.A.")</f>
        <v>12149.28</v>
      </c>
      <c r="G33" s="51">
        <f>+IFERROR(VLOOKUP($A33&amp;$D$3,BaseRA_GEN!$A$3:$I$857,9,0),"N.A.")</f>
        <v>14252.140000000001</v>
      </c>
    </row>
    <row r="34" spans="1:7" s="27" customFormat="1" ht="15" thickTop="1" x14ac:dyDescent="0.2">
      <c r="G34" s="32"/>
    </row>
    <row r="35" spans="1:7" s="27" customFormat="1" x14ac:dyDescent="0.2"/>
    <row r="36" spans="1:7" s="27" customFormat="1" x14ac:dyDescent="0.2"/>
    <row r="37" spans="1:7" s="27" customFormat="1" x14ac:dyDescent="0.2"/>
    <row r="38" spans="1:7" s="27" customFormat="1" x14ac:dyDescent="0.2"/>
    <row r="39" spans="1:7" s="27" customFormat="1" x14ac:dyDescent="0.2"/>
    <row r="40" spans="1:7" s="27" customFormat="1" x14ac:dyDescent="0.2"/>
    <row r="41" spans="1:7" s="27" customFormat="1" x14ac:dyDescent="0.2"/>
    <row r="42" spans="1:7" s="27" customFormat="1" x14ac:dyDescent="0.2"/>
    <row r="43" spans="1:7" s="27" customFormat="1" x14ac:dyDescent="0.2"/>
    <row r="44" spans="1:7" s="27" customFormat="1" x14ac:dyDescent="0.2"/>
    <row r="45" spans="1:7" x14ac:dyDescent="0.2">
      <c r="A45" s="22"/>
    </row>
    <row r="46" spans="1:7" x14ac:dyDescent="0.2">
      <c r="A46" s="22"/>
    </row>
    <row r="47" spans="1:7" x14ac:dyDescent="0.2">
      <c r="A47" s="22"/>
    </row>
    <row r="48" spans="1:7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</sheetData>
  <sheetProtection algorithmName="SHA-512" hashValue="zLlT9JdML//ODeqgQ6N2Whuaw2IrEgtjFjG4CutBpxl95NG+gCiyeygmw+qv1zoZB9Yy+S2Z8BPwrTgb61wprA==" saltValue="B1f8e8h7yXzKu6CeiCcdTA==" spinCount="100000" sheet="1" objects="1" scenarios="1"/>
  <sortState xmlns:xlrd2="http://schemas.microsoft.com/office/spreadsheetml/2017/richdata2" ref="A7:A33">
    <sortCondition ref="A7:A33"/>
  </sortState>
  <mergeCells count="7">
    <mergeCell ref="D2:E2"/>
    <mergeCell ref="B1:G1"/>
    <mergeCell ref="A5:A6"/>
    <mergeCell ref="C5:D5"/>
    <mergeCell ref="E5:F5"/>
    <mergeCell ref="D3:E3"/>
    <mergeCell ref="D4:E4"/>
  </mergeCells>
  <dataValidations count="1">
    <dataValidation type="list" allowBlank="1" showInputMessage="1" showErrorMessage="1" sqref="F3 C3" xr:uid="{00000000-0002-0000-0B00-000000000000}">
      <formula1>$A$45:$A$50</formula1>
    </dataValidation>
  </dataValidation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1000000}">
          <x14:formula1>
            <xm:f>ListaD!$A$1:$A$3</xm:f>
          </x14:formula1>
          <xm:sqref>D3:E3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rgb="FF47CFFF"/>
  </sheetPr>
  <dimension ref="A1:J77"/>
  <sheetViews>
    <sheetView zoomScale="85" zoomScaleNormal="85" workbookViewId="0"/>
  </sheetViews>
  <sheetFormatPr baseColWidth="10" defaultColWidth="9.140625" defaultRowHeight="15" x14ac:dyDescent="0.25"/>
  <cols>
    <col min="1" max="1" width="25.42578125" bestFit="1" customWidth="1"/>
    <col min="2" max="2" width="20.85546875" customWidth="1"/>
    <col min="3" max="3" width="14.42578125" customWidth="1"/>
    <col min="4" max="9" width="25.5703125" customWidth="1"/>
  </cols>
  <sheetData>
    <row r="1" spans="1:10" ht="15" customHeight="1" x14ac:dyDescent="0.25">
      <c r="B1" s="1"/>
      <c r="C1" s="1"/>
      <c r="D1" s="1" t="s">
        <v>49</v>
      </c>
      <c r="E1" s="1" t="s">
        <v>50</v>
      </c>
      <c r="F1" s="1"/>
      <c r="G1" s="1" t="s">
        <v>51</v>
      </c>
      <c r="H1" s="1"/>
      <c r="I1" s="1" t="s">
        <v>52</v>
      </c>
    </row>
    <row r="2" spans="1:10" ht="30" customHeight="1" x14ac:dyDescent="0.25">
      <c r="B2" s="1"/>
      <c r="C2" s="1"/>
      <c r="D2" s="40" t="s">
        <v>53</v>
      </c>
      <c r="E2" s="40" t="s">
        <v>53</v>
      </c>
      <c r="F2" s="40" t="s">
        <v>54</v>
      </c>
      <c r="G2" s="40" t="s">
        <v>53</v>
      </c>
      <c r="H2" s="40" t="s">
        <v>54</v>
      </c>
      <c r="I2" s="40" t="s">
        <v>54</v>
      </c>
    </row>
    <row r="3" spans="1:10" ht="15" customHeight="1" x14ac:dyDescent="0.25">
      <c r="A3" t="str">
        <f>+B3&amp;C3</f>
        <v>ALFA VIDA45688</v>
      </c>
      <c r="B3" s="1" t="s">
        <v>21</v>
      </c>
      <c r="C3" s="34">
        <v>45688</v>
      </c>
      <c r="D3" s="77">
        <v>32267938.969999999</v>
      </c>
      <c r="E3" s="77">
        <v>4264439.87</v>
      </c>
      <c r="F3" s="77">
        <v>63966.6</v>
      </c>
      <c r="G3" s="77">
        <v>7840302.6299999999</v>
      </c>
      <c r="H3" s="77">
        <v>161358.59</v>
      </c>
      <c r="I3" s="21">
        <f>+H3+F3</f>
        <v>225325.19</v>
      </c>
      <c r="J3" s="78"/>
    </row>
    <row r="4" spans="1:10" ht="15" customHeight="1" x14ac:dyDescent="0.25">
      <c r="A4" t="str">
        <f t="shared" ref="A4:A65" si="0">+B4&amp;C4</f>
        <v>ALFA VIDA45716</v>
      </c>
      <c r="B4" s="1" t="s">
        <v>21</v>
      </c>
      <c r="C4" s="34">
        <v>45716</v>
      </c>
      <c r="D4" s="77">
        <v>32938903.43</v>
      </c>
      <c r="E4" s="77">
        <v>4281747.75</v>
      </c>
      <c r="F4" s="77">
        <v>64226.22</v>
      </c>
      <c r="G4" s="77">
        <v>7854356.29</v>
      </c>
      <c r="H4" s="77">
        <v>163433.98000000001</v>
      </c>
      <c r="I4" s="21">
        <f t="shared" ref="I4:I65" si="1">+H4+F4</f>
        <v>227660.2</v>
      </c>
    </row>
    <row r="5" spans="1:10" ht="15" customHeight="1" x14ac:dyDescent="0.25">
      <c r="A5" t="str">
        <f t="shared" si="0"/>
        <v>ALFA VIDA45747</v>
      </c>
      <c r="B5" s="1" t="s">
        <v>21</v>
      </c>
      <c r="C5" s="34">
        <v>45747</v>
      </c>
      <c r="D5" s="77">
        <v>34071047.32</v>
      </c>
      <c r="E5" s="77">
        <v>4292198.08</v>
      </c>
      <c r="F5" s="77">
        <v>64382.97</v>
      </c>
      <c r="G5" s="77">
        <v>7762193.7300000004</v>
      </c>
      <c r="H5" s="77">
        <v>160543.70000000001</v>
      </c>
      <c r="I5" s="21">
        <f t="shared" si="1"/>
        <v>224926.67</v>
      </c>
    </row>
    <row r="6" spans="1:10" ht="15" customHeight="1" x14ac:dyDescent="0.25">
      <c r="A6" t="str">
        <f t="shared" si="0"/>
        <v>ALLIANZ VIDA45688</v>
      </c>
      <c r="B6" s="1" t="s">
        <v>95</v>
      </c>
      <c r="C6" s="34">
        <v>45688</v>
      </c>
      <c r="D6" s="77">
        <v>2918277.45</v>
      </c>
      <c r="E6" s="77">
        <v>57462.07</v>
      </c>
      <c r="F6" s="77">
        <v>861.93</v>
      </c>
      <c r="G6" s="77">
        <v>218534.71</v>
      </c>
      <c r="H6" s="77">
        <v>5617.5</v>
      </c>
      <c r="I6" s="21">
        <f t="shared" si="1"/>
        <v>6479.43</v>
      </c>
    </row>
    <row r="7" spans="1:10" ht="15" customHeight="1" x14ac:dyDescent="0.25">
      <c r="A7" t="str">
        <f t="shared" si="0"/>
        <v>ALLIANZ VIDA45716</v>
      </c>
      <c r="B7" s="1" t="s">
        <v>95</v>
      </c>
      <c r="C7" s="34">
        <v>45716</v>
      </c>
      <c r="D7" s="77">
        <v>2939605.35</v>
      </c>
      <c r="E7" s="77">
        <v>54967.19</v>
      </c>
      <c r="F7" s="77">
        <v>824.51</v>
      </c>
      <c r="G7" s="77">
        <v>227360.98</v>
      </c>
      <c r="H7" s="77">
        <v>6069.2</v>
      </c>
      <c r="I7" s="21">
        <f t="shared" si="1"/>
        <v>6893.71</v>
      </c>
    </row>
    <row r="8" spans="1:10" ht="15" customHeight="1" x14ac:dyDescent="0.25">
      <c r="A8" t="str">
        <f t="shared" si="0"/>
        <v>ALLIANZ VIDA45747</v>
      </c>
      <c r="B8" s="1" t="s">
        <v>95</v>
      </c>
      <c r="C8" s="34">
        <v>45747</v>
      </c>
      <c r="D8" s="77">
        <v>2989659.58</v>
      </c>
      <c r="E8" s="77">
        <v>55316.01</v>
      </c>
      <c r="F8" s="77">
        <v>829.74</v>
      </c>
      <c r="G8" s="77">
        <v>230296.84</v>
      </c>
      <c r="H8" s="77">
        <v>5919.19</v>
      </c>
      <c r="I8" s="21">
        <f t="shared" si="1"/>
        <v>6748.9299999999994</v>
      </c>
    </row>
    <row r="9" spans="1:10" ht="15" customHeight="1" x14ac:dyDescent="0.25">
      <c r="A9" t="str">
        <f t="shared" si="0"/>
        <v>ANDINA45688</v>
      </c>
      <c r="B9" s="1" t="s">
        <v>116</v>
      </c>
      <c r="C9" s="34">
        <v>45688</v>
      </c>
      <c r="D9" s="77">
        <v>965819.24</v>
      </c>
      <c r="E9" s="77">
        <v>0</v>
      </c>
      <c r="F9" s="77">
        <v>0</v>
      </c>
      <c r="G9" s="77">
        <v>14144.39</v>
      </c>
      <c r="H9" s="77">
        <v>636.5</v>
      </c>
      <c r="I9" s="21">
        <f t="shared" si="1"/>
        <v>636.5</v>
      </c>
    </row>
    <row r="10" spans="1:10" ht="15" customHeight="1" x14ac:dyDescent="0.25">
      <c r="A10" t="str">
        <f t="shared" si="0"/>
        <v>ANDINA45716</v>
      </c>
      <c r="B10" s="1" t="s">
        <v>116</v>
      </c>
      <c r="C10" s="34">
        <v>45716</v>
      </c>
      <c r="D10" s="77">
        <v>996345.47</v>
      </c>
      <c r="E10" s="77">
        <v>0</v>
      </c>
      <c r="F10" s="77">
        <v>0</v>
      </c>
      <c r="G10" s="77">
        <v>14231.19</v>
      </c>
      <c r="H10" s="77">
        <v>640.4</v>
      </c>
      <c r="I10" s="21">
        <f t="shared" si="1"/>
        <v>640.4</v>
      </c>
    </row>
    <row r="11" spans="1:10" ht="15" customHeight="1" x14ac:dyDescent="0.25">
      <c r="A11" t="str">
        <f t="shared" si="0"/>
        <v>ANDINA45747</v>
      </c>
      <c r="B11" s="1" t="s">
        <v>116</v>
      </c>
      <c r="C11" s="34">
        <v>45747</v>
      </c>
      <c r="D11" s="77">
        <v>1038758.12</v>
      </c>
      <c r="E11" s="77">
        <v>0</v>
      </c>
      <c r="F11" s="77">
        <v>0</v>
      </c>
      <c r="G11" s="77">
        <v>14326.91</v>
      </c>
      <c r="H11" s="77">
        <v>644.71</v>
      </c>
      <c r="I11" s="21">
        <f t="shared" si="1"/>
        <v>644.71</v>
      </c>
    </row>
    <row r="12" spans="1:10" ht="15" customHeight="1" x14ac:dyDescent="0.25">
      <c r="A12" t="str">
        <f t="shared" si="0"/>
        <v>ASULADO45688</v>
      </c>
      <c r="B12" s="1" t="s">
        <v>113</v>
      </c>
      <c r="C12" s="34">
        <v>45688</v>
      </c>
      <c r="D12" s="77">
        <v>23090215.739999998</v>
      </c>
      <c r="E12" s="77">
        <v>112796.26</v>
      </c>
      <c r="F12" s="77">
        <v>1691.94</v>
      </c>
      <c r="G12" s="77">
        <v>711341.44</v>
      </c>
      <c r="H12" s="77">
        <v>21966.14</v>
      </c>
      <c r="I12" s="21">
        <f t="shared" si="1"/>
        <v>23658.079999999998</v>
      </c>
    </row>
    <row r="13" spans="1:10" ht="15" customHeight="1" x14ac:dyDescent="0.25">
      <c r="A13" t="str">
        <f t="shared" si="0"/>
        <v>ASULADO45716</v>
      </c>
      <c r="B13" s="1" t="s">
        <v>113</v>
      </c>
      <c r="C13" s="34">
        <v>45716</v>
      </c>
      <c r="D13" s="77">
        <v>23617973.91</v>
      </c>
      <c r="E13" s="77">
        <v>112618.49</v>
      </c>
      <c r="F13" s="77">
        <v>1689.28</v>
      </c>
      <c r="G13" s="77">
        <v>575353.94999999995</v>
      </c>
      <c r="H13" s="77">
        <v>19675.310000000001</v>
      </c>
      <c r="I13" s="21">
        <f t="shared" si="1"/>
        <v>21364.59</v>
      </c>
    </row>
    <row r="14" spans="1:10" ht="15" customHeight="1" x14ac:dyDescent="0.25">
      <c r="A14" t="str">
        <f t="shared" si="0"/>
        <v>ASULADO45747</v>
      </c>
      <c r="B14" s="1" t="s">
        <v>113</v>
      </c>
      <c r="C14" s="34">
        <v>45747</v>
      </c>
      <c r="D14" s="77">
        <v>24300797.489999998</v>
      </c>
      <c r="E14" s="77">
        <v>112021.77</v>
      </c>
      <c r="F14" s="77">
        <v>1680.33</v>
      </c>
      <c r="G14" s="77">
        <v>570417.18000000005</v>
      </c>
      <c r="H14" s="77">
        <v>19593.71</v>
      </c>
      <c r="I14" s="21">
        <f t="shared" si="1"/>
        <v>21274.04</v>
      </c>
    </row>
    <row r="15" spans="1:10" ht="15" customHeight="1" x14ac:dyDescent="0.25">
      <c r="A15" t="str">
        <f t="shared" si="0"/>
        <v>AURORA VIDA45688</v>
      </c>
      <c r="B15" s="1" t="s">
        <v>22</v>
      </c>
      <c r="C15" s="34">
        <v>45688</v>
      </c>
      <c r="D15" s="77">
        <v>22400.01</v>
      </c>
      <c r="E15" s="77">
        <v>2018.66</v>
      </c>
      <c r="F15" s="77">
        <v>30.28</v>
      </c>
      <c r="G15" s="77">
        <v>10045.17</v>
      </c>
      <c r="H15" s="77">
        <v>464.25</v>
      </c>
      <c r="I15" s="21">
        <f t="shared" si="1"/>
        <v>494.53</v>
      </c>
    </row>
    <row r="16" spans="1:10" ht="15" customHeight="1" x14ac:dyDescent="0.25">
      <c r="A16" t="str">
        <f t="shared" si="0"/>
        <v>AURORA VIDA45716</v>
      </c>
      <c r="B16" s="1" t="s">
        <v>22</v>
      </c>
      <c r="C16" s="34">
        <v>45716</v>
      </c>
      <c r="D16" s="77">
        <v>21238.75</v>
      </c>
      <c r="E16" s="77">
        <v>2012.69</v>
      </c>
      <c r="F16" s="77">
        <v>30.19</v>
      </c>
      <c r="G16" s="77">
        <v>10531.57</v>
      </c>
      <c r="H16" s="77">
        <v>471.35</v>
      </c>
      <c r="I16" s="21">
        <f t="shared" si="1"/>
        <v>501.54</v>
      </c>
    </row>
    <row r="17" spans="1:9" ht="15" customHeight="1" x14ac:dyDescent="0.25">
      <c r="A17" t="str">
        <f t="shared" si="0"/>
        <v>AURORA VIDA45747</v>
      </c>
      <c r="B17" s="1" t="s">
        <v>22</v>
      </c>
      <c r="C17" s="34">
        <v>45747</v>
      </c>
      <c r="D17" s="77">
        <v>21820.55</v>
      </c>
      <c r="E17" s="77">
        <v>2032.67</v>
      </c>
      <c r="F17" s="77">
        <v>30.49</v>
      </c>
      <c r="G17" s="77">
        <v>10395.32</v>
      </c>
      <c r="H17" s="77">
        <v>479.25</v>
      </c>
      <c r="I17" s="21">
        <f t="shared" si="1"/>
        <v>509.74</v>
      </c>
    </row>
    <row r="18" spans="1:9" ht="15" customHeight="1" x14ac:dyDescent="0.25">
      <c r="A18" t="str">
        <f t="shared" si="0"/>
        <v>AXA COLPATRIA VIDA45688</v>
      </c>
      <c r="B18" s="1" t="s">
        <v>23</v>
      </c>
      <c r="C18" s="34">
        <v>45688</v>
      </c>
      <c r="D18" s="77">
        <v>4269545.2300000004</v>
      </c>
      <c r="E18" s="77">
        <v>230502.19</v>
      </c>
      <c r="F18" s="77">
        <v>3457.53</v>
      </c>
      <c r="G18" s="77">
        <v>1321547.3700000001</v>
      </c>
      <c r="H18" s="77">
        <v>27112.94</v>
      </c>
      <c r="I18" s="21">
        <f t="shared" si="1"/>
        <v>30570.469999999998</v>
      </c>
    </row>
    <row r="19" spans="1:9" ht="15" customHeight="1" x14ac:dyDescent="0.25">
      <c r="A19" t="str">
        <f t="shared" si="0"/>
        <v>AXA COLPATRIA VIDA45716</v>
      </c>
      <c r="B19" s="1" t="s">
        <v>23</v>
      </c>
      <c r="C19" s="34">
        <v>45716</v>
      </c>
      <c r="D19" s="77">
        <v>4681205.3499999996</v>
      </c>
      <c r="E19" s="77">
        <v>189911.64</v>
      </c>
      <c r="F19" s="77">
        <v>2848.67</v>
      </c>
      <c r="G19" s="77">
        <v>1318814.6399999999</v>
      </c>
      <c r="H19" s="77">
        <v>26926.76</v>
      </c>
      <c r="I19" s="21">
        <f t="shared" si="1"/>
        <v>29775.43</v>
      </c>
    </row>
    <row r="20" spans="1:9" ht="15" customHeight="1" x14ac:dyDescent="0.25">
      <c r="A20" t="str">
        <f t="shared" si="0"/>
        <v>AXA COLPATRIA VIDA45747</v>
      </c>
      <c r="B20" s="1" t="s">
        <v>23</v>
      </c>
      <c r="C20" s="34">
        <v>45747</v>
      </c>
      <c r="D20" s="77">
        <v>4520240.4800000004</v>
      </c>
      <c r="E20" s="77">
        <v>142227.04999999999</v>
      </c>
      <c r="F20" s="77">
        <v>2133.41</v>
      </c>
      <c r="G20" s="77">
        <v>1356489.76</v>
      </c>
      <c r="H20" s="77">
        <v>29173.67</v>
      </c>
      <c r="I20" s="21">
        <f t="shared" si="1"/>
        <v>31307.079999999998</v>
      </c>
    </row>
    <row r="21" spans="1:9" ht="15" customHeight="1" x14ac:dyDescent="0.25">
      <c r="A21" t="str">
        <f t="shared" si="0"/>
        <v>BBVA SEGUROS VIDA45688</v>
      </c>
      <c r="B21" s="1" t="s">
        <v>24</v>
      </c>
      <c r="C21" s="34">
        <v>45688</v>
      </c>
      <c r="D21" s="77">
        <v>2871685.7</v>
      </c>
      <c r="E21" s="77">
        <v>170952.14</v>
      </c>
      <c r="F21" s="77">
        <v>2564.2800000000002</v>
      </c>
      <c r="G21" s="77">
        <v>665073.44999999995</v>
      </c>
      <c r="H21" s="77">
        <v>13946.74</v>
      </c>
      <c r="I21" s="21">
        <f t="shared" si="1"/>
        <v>16511.02</v>
      </c>
    </row>
    <row r="22" spans="1:9" ht="15" customHeight="1" x14ac:dyDescent="0.25">
      <c r="A22" t="str">
        <f t="shared" si="0"/>
        <v>BBVA SEGUROS VIDA45716</v>
      </c>
      <c r="B22" s="1" t="s">
        <v>24</v>
      </c>
      <c r="C22" s="34">
        <v>45716</v>
      </c>
      <c r="D22" s="77">
        <v>2913241.96</v>
      </c>
      <c r="E22" s="77">
        <v>167510.23000000001</v>
      </c>
      <c r="F22" s="77">
        <v>2512.65</v>
      </c>
      <c r="G22" s="77">
        <v>654442.69999999995</v>
      </c>
      <c r="H22" s="77">
        <v>13332.93</v>
      </c>
      <c r="I22" s="21">
        <f t="shared" si="1"/>
        <v>15845.58</v>
      </c>
    </row>
    <row r="23" spans="1:9" ht="15" customHeight="1" x14ac:dyDescent="0.25">
      <c r="A23" t="str">
        <f t="shared" si="0"/>
        <v>BBVA SEGUROS VIDA45747</v>
      </c>
      <c r="B23" s="1" t="s">
        <v>24</v>
      </c>
      <c r="C23" s="34">
        <v>45747</v>
      </c>
      <c r="D23" s="77">
        <v>2983364.61</v>
      </c>
      <c r="E23" s="77">
        <v>159601.39000000001</v>
      </c>
      <c r="F23" s="77">
        <v>2394.02</v>
      </c>
      <c r="G23" s="77">
        <v>650323.18999999994</v>
      </c>
      <c r="H23" s="77">
        <v>13151.45</v>
      </c>
      <c r="I23" s="21">
        <f t="shared" si="1"/>
        <v>15545.470000000001</v>
      </c>
    </row>
    <row r="24" spans="1:9" ht="15" customHeight="1" x14ac:dyDescent="0.25">
      <c r="A24" t="str">
        <f t="shared" si="0"/>
        <v>BMI COLOMBIA45688</v>
      </c>
      <c r="B24" s="1" t="s">
        <v>99</v>
      </c>
      <c r="C24" s="34">
        <v>45688</v>
      </c>
      <c r="D24" s="77">
        <v>65322.32</v>
      </c>
      <c r="E24" s="77">
        <v>0</v>
      </c>
      <c r="F24" s="77">
        <v>0</v>
      </c>
      <c r="G24" s="77">
        <v>117333.5</v>
      </c>
      <c r="H24" s="77">
        <v>1947.43</v>
      </c>
      <c r="I24" s="21">
        <f t="shared" si="1"/>
        <v>1947.43</v>
      </c>
    </row>
    <row r="25" spans="1:9" ht="15" customHeight="1" x14ac:dyDescent="0.25">
      <c r="A25" t="str">
        <f t="shared" si="0"/>
        <v>BMI COLOMBIA45716</v>
      </c>
      <c r="B25" s="1" t="s">
        <v>99</v>
      </c>
      <c r="C25" s="34">
        <v>45716</v>
      </c>
      <c r="D25" s="77">
        <v>67457.7</v>
      </c>
      <c r="E25" s="77">
        <v>0</v>
      </c>
      <c r="F25" s="77">
        <v>0</v>
      </c>
      <c r="G25" s="77">
        <v>117650.55</v>
      </c>
      <c r="H25" s="77">
        <v>1946.8</v>
      </c>
      <c r="I25" s="21">
        <f t="shared" si="1"/>
        <v>1946.8</v>
      </c>
    </row>
    <row r="26" spans="1:9" ht="15" customHeight="1" x14ac:dyDescent="0.25">
      <c r="A26" t="str">
        <f t="shared" si="0"/>
        <v>BMI COLOMBIA45747</v>
      </c>
      <c r="B26" s="1" t="s">
        <v>99</v>
      </c>
      <c r="C26" s="34">
        <v>45747</v>
      </c>
      <c r="D26" s="77">
        <v>67958.45</v>
      </c>
      <c r="E26" s="77">
        <v>0</v>
      </c>
      <c r="F26" s="77">
        <v>0</v>
      </c>
      <c r="G26" s="77">
        <v>122327.66</v>
      </c>
      <c r="H26" s="77">
        <v>1954.18</v>
      </c>
      <c r="I26" s="21">
        <f t="shared" si="1"/>
        <v>1954.18</v>
      </c>
    </row>
    <row r="27" spans="1:9" ht="15" customHeight="1" x14ac:dyDescent="0.25">
      <c r="A27" t="str">
        <f t="shared" si="0"/>
        <v>BOLIVAR VIDA45688</v>
      </c>
      <c r="B27" s="1" t="s">
        <v>25</v>
      </c>
      <c r="C27" s="34">
        <v>45688</v>
      </c>
      <c r="D27" s="77">
        <v>9319609.3599999994</v>
      </c>
      <c r="E27" s="77">
        <v>1142062.1599999999</v>
      </c>
      <c r="F27" s="77">
        <v>17212.599999999999</v>
      </c>
      <c r="G27" s="77">
        <v>6522752.6600000001</v>
      </c>
      <c r="H27" s="77">
        <v>109957.54</v>
      </c>
      <c r="I27" s="21">
        <f t="shared" si="1"/>
        <v>127170.13999999998</v>
      </c>
    </row>
    <row r="28" spans="1:9" ht="15" customHeight="1" x14ac:dyDescent="0.25">
      <c r="A28" t="str">
        <f t="shared" si="0"/>
        <v>BOLIVAR VIDA45716</v>
      </c>
      <c r="B28" s="1" t="s">
        <v>25</v>
      </c>
      <c r="C28" s="34">
        <v>45716</v>
      </c>
      <c r="D28" s="77">
        <v>9655922.2599999998</v>
      </c>
      <c r="E28" s="77">
        <v>1156503.48</v>
      </c>
      <c r="F28" s="77">
        <v>17432.73</v>
      </c>
      <c r="G28" s="77">
        <v>6596466.0800000001</v>
      </c>
      <c r="H28" s="77">
        <v>110103.88</v>
      </c>
      <c r="I28" s="21">
        <f t="shared" si="1"/>
        <v>127536.61</v>
      </c>
    </row>
    <row r="29" spans="1:9" ht="15" customHeight="1" x14ac:dyDescent="0.25">
      <c r="A29" t="str">
        <f t="shared" si="0"/>
        <v>BOLIVAR VIDA45747</v>
      </c>
      <c r="B29" s="1" t="s">
        <v>25</v>
      </c>
      <c r="C29" s="34">
        <v>45747</v>
      </c>
      <c r="D29" s="77">
        <v>9414196</v>
      </c>
      <c r="E29" s="77">
        <v>1211168.19</v>
      </c>
      <c r="F29" s="77">
        <v>18256.37</v>
      </c>
      <c r="G29" s="77">
        <v>6399628.0999999996</v>
      </c>
      <c r="H29" s="77">
        <v>106965.37</v>
      </c>
      <c r="I29" s="21">
        <f t="shared" si="1"/>
        <v>125221.73999999999</v>
      </c>
    </row>
    <row r="30" spans="1:9" ht="15" customHeight="1" x14ac:dyDescent="0.25">
      <c r="A30" t="str">
        <f t="shared" si="0"/>
        <v>COLMENA ARL45688</v>
      </c>
      <c r="B30" s="1" t="s">
        <v>110</v>
      </c>
      <c r="C30" s="34">
        <v>45688</v>
      </c>
      <c r="D30" s="77">
        <v>2222588.34</v>
      </c>
      <c r="E30" s="77">
        <v>307684.8</v>
      </c>
      <c r="F30" s="77">
        <v>4615.2700000000004</v>
      </c>
      <c r="G30" s="77">
        <v>674100.49</v>
      </c>
      <c r="H30" s="77">
        <v>13943.35</v>
      </c>
      <c r="I30" s="21">
        <f t="shared" si="1"/>
        <v>18558.620000000003</v>
      </c>
    </row>
    <row r="31" spans="1:9" ht="15" customHeight="1" x14ac:dyDescent="0.25">
      <c r="A31" t="str">
        <f t="shared" si="0"/>
        <v>COLMENA ARL45716</v>
      </c>
      <c r="B31" s="1" t="s">
        <v>110</v>
      </c>
      <c r="C31" s="34">
        <v>45716</v>
      </c>
      <c r="D31" s="77">
        <v>2320497.64</v>
      </c>
      <c r="E31" s="77">
        <v>316583.93</v>
      </c>
      <c r="F31" s="77">
        <v>4748.76</v>
      </c>
      <c r="G31" s="77">
        <v>708233.53</v>
      </c>
      <c r="H31" s="77">
        <v>15681.58</v>
      </c>
      <c r="I31" s="21">
        <f t="shared" si="1"/>
        <v>20430.34</v>
      </c>
    </row>
    <row r="32" spans="1:9" ht="15" customHeight="1" x14ac:dyDescent="0.25">
      <c r="A32" t="str">
        <f t="shared" si="0"/>
        <v>COLMENA ARL45747</v>
      </c>
      <c r="B32" s="1" t="s">
        <v>110</v>
      </c>
      <c r="C32" s="34">
        <v>45747</v>
      </c>
      <c r="D32" s="77">
        <v>2410270.5</v>
      </c>
      <c r="E32" s="77">
        <v>174204.51</v>
      </c>
      <c r="F32" s="77">
        <v>2613.0700000000002</v>
      </c>
      <c r="G32" s="77">
        <v>693250.86</v>
      </c>
      <c r="H32" s="77">
        <v>14946.23</v>
      </c>
      <c r="I32" s="21">
        <f t="shared" si="1"/>
        <v>17559.3</v>
      </c>
    </row>
    <row r="33" spans="1:9" ht="15" customHeight="1" x14ac:dyDescent="0.25">
      <c r="A33" t="str">
        <f t="shared" si="0"/>
        <v>COLMENA VIDA45688</v>
      </c>
      <c r="B33" s="1" t="s">
        <v>111</v>
      </c>
      <c r="C33" s="34">
        <v>45688</v>
      </c>
      <c r="D33" s="77">
        <v>101096.57</v>
      </c>
      <c r="E33" s="77">
        <v>23610.18</v>
      </c>
      <c r="F33" s="77">
        <v>354.15</v>
      </c>
      <c r="G33" s="77">
        <v>179968.23</v>
      </c>
      <c r="H33" s="77">
        <v>5006.29</v>
      </c>
      <c r="I33" s="21">
        <f t="shared" si="1"/>
        <v>5360.44</v>
      </c>
    </row>
    <row r="34" spans="1:9" ht="15" customHeight="1" x14ac:dyDescent="0.25">
      <c r="A34" t="str">
        <f t="shared" si="0"/>
        <v>COLMENA VIDA45716</v>
      </c>
      <c r="B34" s="1" t="s">
        <v>111</v>
      </c>
      <c r="C34" s="34">
        <v>45716</v>
      </c>
      <c r="D34" s="77">
        <v>111726.14</v>
      </c>
      <c r="E34" s="77">
        <v>23540.639999999999</v>
      </c>
      <c r="F34" s="77">
        <v>353.11</v>
      </c>
      <c r="G34" s="77">
        <v>168608.77</v>
      </c>
      <c r="H34" s="77">
        <v>5116.68</v>
      </c>
      <c r="I34" s="21">
        <f t="shared" si="1"/>
        <v>5469.79</v>
      </c>
    </row>
    <row r="35" spans="1:9" ht="15" customHeight="1" x14ac:dyDescent="0.25">
      <c r="A35" t="str">
        <f t="shared" si="0"/>
        <v>COLMENA VIDA45747</v>
      </c>
      <c r="B35" s="1" t="s">
        <v>111</v>
      </c>
      <c r="C35" s="34">
        <v>45747</v>
      </c>
      <c r="D35" s="77">
        <v>95537.96</v>
      </c>
      <c r="E35" s="77">
        <v>28690.87</v>
      </c>
      <c r="F35" s="77">
        <v>430.36</v>
      </c>
      <c r="G35" s="77">
        <v>172745.60000000001</v>
      </c>
      <c r="H35" s="77">
        <v>5002.51</v>
      </c>
      <c r="I35" s="21">
        <f t="shared" si="1"/>
        <v>5432.87</v>
      </c>
    </row>
    <row r="36" spans="1:9" ht="15" customHeight="1" x14ac:dyDescent="0.25">
      <c r="A36" t="str">
        <f t="shared" si="0"/>
        <v>COLSANITAS45688</v>
      </c>
      <c r="B36" s="1" t="s">
        <v>112</v>
      </c>
      <c r="C36" s="34">
        <v>45688</v>
      </c>
      <c r="D36" s="77">
        <v>42199.86</v>
      </c>
      <c r="E36" s="77">
        <v>16239.72</v>
      </c>
      <c r="F36" s="77">
        <v>243.6</v>
      </c>
      <c r="G36" s="77">
        <v>60602.89</v>
      </c>
      <c r="H36" s="77">
        <v>2978.5</v>
      </c>
      <c r="I36" s="21">
        <f t="shared" si="1"/>
        <v>3222.1</v>
      </c>
    </row>
    <row r="37" spans="1:9" ht="15" customHeight="1" x14ac:dyDescent="0.25">
      <c r="A37" t="str">
        <f t="shared" si="0"/>
        <v>COLSANITAS45716</v>
      </c>
      <c r="B37" s="1" t="s">
        <v>112</v>
      </c>
      <c r="C37" s="34">
        <v>45716</v>
      </c>
      <c r="D37" s="77">
        <v>59875.82</v>
      </c>
      <c r="E37" s="77">
        <v>16651.14</v>
      </c>
      <c r="F37" s="77">
        <v>249.77</v>
      </c>
      <c r="G37" s="77">
        <v>58822.92</v>
      </c>
      <c r="H37" s="77">
        <v>3009.68</v>
      </c>
      <c r="I37" s="21">
        <f t="shared" si="1"/>
        <v>3259.45</v>
      </c>
    </row>
    <row r="38" spans="1:9" ht="15" customHeight="1" x14ac:dyDescent="0.25">
      <c r="A38" t="str">
        <f t="shared" si="0"/>
        <v>COLSANITAS45747</v>
      </c>
      <c r="B38" s="1" t="s">
        <v>112</v>
      </c>
      <c r="C38" s="34">
        <v>45747</v>
      </c>
      <c r="D38" s="77">
        <v>54995.64</v>
      </c>
      <c r="E38" s="77">
        <v>19318.07</v>
      </c>
      <c r="F38" s="77">
        <v>289.77</v>
      </c>
      <c r="G38" s="77">
        <v>50361.88</v>
      </c>
      <c r="H38" s="77">
        <v>2493.91</v>
      </c>
      <c r="I38" s="21">
        <f t="shared" si="1"/>
        <v>2783.68</v>
      </c>
    </row>
    <row r="39" spans="1:9" ht="15" customHeight="1" x14ac:dyDescent="0.25">
      <c r="A39" t="str">
        <f t="shared" si="0"/>
        <v>EQUIDAD VIDA45688</v>
      </c>
      <c r="B39" s="1" t="s">
        <v>26</v>
      </c>
      <c r="C39" s="34">
        <v>45688</v>
      </c>
      <c r="D39" s="77">
        <v>567757.16</v>
      </c>
      <c r="E39" s="77">
        <v>39175.129999999997</v>
      </c>
      <c r="F39" s="77">
        <v>587.63</v>
      </c>
      <c r="G39" s="77">
        <v>235624.16</v>
      </c>
      <c r="H39" s="77">
        <v>4812.62</v>
      </c>
      <c r="I39" s="21">
        <f t="shared" si="1"/>
        <v>5400.25</v>
      </c>
    </row>
    <row r="40" spans="1:9" ht="15" customHeight="1" x14ac:dyDescent="0.25">
      <c r="A40" t="str">
        <f t="shared" si="0"/>
        <v>EQUIDAD VIDA45716</v>
      </c>
      <c r="B40" s="1" t="s">
        <v>26</v>
      </c>
      <c r="C40" s="34">
        <v>45716</v>
      </c>
      <c r="D40" s="77">
        <v>569837.54</v>
      </c>
      <c r="E40" s="77">
        <v>40887.51</v>
      </c>
      <c r="F40" s="77">
        <v>613.30999999999995</v>
      </c>
      <c r="G40" s="77">
        <v>245780.52</v>
      </c>
      <c r="H40" s="77">
        <v>5149.67</v>
      </c>
      <c r="I40" s="21">
        <f t="shared" si="1"/>
        <v>5762.98</v>
      </c>
    </row>
    <row r="41" spans="1:9" ht="15" customHeight="1" x14ac:dyDescent="0.25">
      <c r="A41" t="str">
        <f t="shared" si="0"/>
        <v>EQUIDAD VIDA45747</v>
      </c>
      <c r="B41" s="1" t="s">
        <v>26</v>
      </c>
      <c r="C41" s="34">
        <v>45747</v>
      </c>
      <c r="D41" s="77">
        <v>577353.85</v>
      </c>
      <c r="E41" s="77">
        <v>41440.730000000003</v>
      </c>
      <c r="F41" s="77">
        <v>621.61</v>
      </c>
      <c r="G41" s="77">
        <v>248414.51</v>
      </c>
      <c r="H41" s="77">
        <v>5087.03</v>
      </c>
      <c r="I41" s="21">
        <f>+H41+F41</f>
        <v>5708.6399999999994</v>
      </c>
    </row>
    <row r="42" spans="1:9" ht="15" customHeight="1" x14ac:dyDescent="0.25">
      <c r="A42" t="str">
        <f t="shared" si="0"/>
        <v>ESTADO VIDA45688</v>
      </c>
      <c r="B42" s="1" t="s">
        <v>27</v>
      </c>
      <c r="C42" s="34">
        <v>45688</v>
      </c>
      <c r="D42" s="77">
        <v>27288.560000000001</v>
      </c>
      <c r="E42" s="77">
        <v>39289.870000000003</v>
      </c>
      <c r="F42" s="77">
        <v>589.35</v>
      </c>
      <c r="G42" s="77">
        <v>115146.7</v>
      </c>
      <c r="H42" s="77">
        <v>3735.82</v>
      </c>
      <c r="I42" s="21">
        <f t="shared" si="1"/>
        <v>4325.17</v>
      </c>
    </row>
    <row r="43" spans="1:9" ht="15" customHeight="1" x14ac:dyDescent="0.25">
      <c r="A43" t="str">
        <f t="shared" si="0"/>
        <v>ESTADO VIDA45716</v>
      </c>
      <c r="B43" s="1" t="s">
        <v>27</v>
      </c>
      <c r="C43" s="34">
        <v>45716</v>
      </c>
      <c r="D43" s="77">
        <v>27486.53</v>
      </c>
      <c r="E43" s="77">
        <v>40052.97</v>
      </c>
      <c r="F43" s="77">
        <v>600.79</v>
      </c>
      <c r="G43" s="77">
        <v>127975.11</v>
      </c>
      <c r="H43" s="77">
        <v>4486.8500000000004</v>
      </c>
      <c r="I43" s="21">
        <f t="shared" si="1"/>
        <v>5087.6400000000003</v>
      </c>
    </row>
    <row r="44" spans="1:9" ht="15" customHeight="1" x14ac:dyDescent="0.25">
      <c r="A44" t="str">
        <f t="shared" si="0"/>
        <v>ESTADO VIDA45747</v>
      </c>
      <c r="B44" s="1" t="s">
        <v>27</v>
      </c>
      <c r="C44" s="34">
        <v>45747</v>
      </c>
      <c r="D44" s="77">
        <v>27592.76</v>
      </c>
      <c r="E44" s="77">
        <v>39548.14</v>
      </c>
      <c r="F44" s="77">
        <v>593.22</v>
      </c>
      <c r="G44" s="77">
        <v>127833.79</v>
      </c>
      <c r="H44" s="77">
        <v>4397.16</v>
      </c>
      <c r="I44" s="21">
        <f t="shared" si="1"/>
        <v>4990.38</v>
      </c>
    </row>
    <row r="45" spans="1:9" ht="15" customHeight="1" x14ac:dyDescent="0.25">
      <c r="A45" t="str">
        <f t="shared" si="0"/>
        <v>GLOBAL45688</v>
      </c>
      <c r="B45" s="1" t="s">
        <v>28</v>
      </c>
      <c r="C45" s="34">
        <v>45688</v>
      </c>
      <c r="D45" s="77">
        <v>3000655.09</v>
      </c>
      <c r="E45" s="77">
        <v>329856.39</v>
      </c>
      <c r="F45" s="77">
        <v>6579.89</v>
      </c>
      <c r="G45" s="77">
        <v>2925121.72</v>
      </c>
      <c r="H45" s="77">
        <v>79322.23</v>
      </c>
      <c r="I45" s="21">
        <f t="shared" si="1"/>
        <v>85902.12</v>
      </c>
    </row>
    <row r="46" spans="1:9" ht="15" customHeight="1" x14ac:dyDescent="0.25">
      <c r="A46" t="str">
        <f t="shared" si="0"/>
        <v>GLOBAL45716</v>
      </c>
      <c r="B46" s="1" t="s">
        <v>28</v>
      </c>
      <c r="C46" s="34">
        <v>45716</v>
      </c>
      <c r="D46" s="77">
        <v>3100018.27</v>
      </c>
      <c r="E46" s="77">
        <v>332917.53000000003</v>
      </c>
      <c r="F46" s="77">
        <v>6212.2</v>
      </c>
      <c r="G46" s="77">
        <v>2907365.37</v>
      </c>
      <c r="H46" s="77">
        <v>78386.080000000002</v>
      </c>
      <c r="I46" s="21">
        <f t="shared" si="1"/>
        <v>84598.28</v>
      </c>
    </row>
    <row r="47" spans="1:9" ht="15" customHeight="1" x14ac:dyDescent="0.25">
      <c r="A47" t="str">
        <f t="shared" si="0"/>
        <v>GLOBAL45747</v>
      </c>
      <c r="B47" s="1" t="s">
        <v>28</v>
      </c>
      <c r="C47" s="34">
        <v>45747</v>
      </c>
      <c r="D47" s="77">
        <v>3127496.49</v>
      </c>
      <c r="E47" s="77">
        <v>315813.31</v>
      </c>
      <c r="F47" s="77">
        <v>6112.43</v>
      </c>
      <c r="G47" s="77">
        <v>2950172.87</v>
      </c>
      <c r="H47" s="77">
        <v>80692.240000000005</v>
      </c>
      <c r="I47" s="21">
        <f t="shared" si="1"/>
        <v>86804.670000000013</v>
      </c>
    </row>
    <row r="48" spans="1:9" ht="15" customHeight="1" x14ac:dyDescent="0.25">
      <c r="A48" t="str">
        <f t="shared" si="0"/>
        <v>MAPFRE VIDA45688</v>
      </c>
      <c r="B48" s="1" t="s">
        <v>29</v>
      </c>
      <c r="C48" s="34">
        <v>45688</v>
      </c>
      <c r="D48" s="77">
        <v>5426477.6600000001</v>
      </c>
      <c r="E48" s="77">
        <v>102164.47</v>
      </c>
      <c r="F48" s="77">
        <v>1512.46</v>
      </c>
      <c r="G48" s="77">
        <v>1407129.68</v>
      </c>
      <c r="H48" s="77">
        <v>22150.5</v>
      </c>
      <c r="I48" s="21">
        <f t="shared" si="1"/>
        <v>23662.959999999999</v>
      </c>
    </row>
    <row r="49" spans="1:9" ht="15" customHeight="1" x14ac:dyDescent="0.25">
      <c r="A49" t="str">
        <f t="shared" si="0"/>
        <v>MAPFRE VIDA45716</v>
      </c>
      <c r="B49" s="1" t="s">
        <v>29</v>
      </c>
      <c r="C49" s="34">
        <v>45716</v>
      </c>
      <c r="D49" s="77">
        <v>5479498.2000000002</v>
      </c>
      <c r="E49" s="77">
        <v>116356.6</v>
      </c>
      <c r="F49" s="77">
        <v>1725.34</v>
      </c>
      <c r="G49" s="77">
        <v>1391625.49</v>
      </c>
      <c r="H49" s="77">
        <v>21635.21</v>
      </c>
      <c r="I49" s="21">
        <f t="shared" si="1"/>
        <v>23360.55</v>
      </c>
    </row>
    <row r="50" spans="1:9" ht="15" customHeight="1" x14ac:dyDescent="0.25">
      <c r="A50" t="str">
        <f t="shared" si="0"/>
        <v>MAPFRE VIDA45747</v>
      </c>
      <c r="B50" s="1" t="s">
        <v>29</v>
      </c>
      <c r="C50" s="34">
        <v>45747</v>
      </c>
      <c r="D50" s="77">
        <v>5487491.5899999999</v>
      </c>
      <c r="E50" s="77">
        <v>131298.54</v>
      </c>
      <c r="F50" s="77">
        <v>1949.47</v>
      </c>
      <c r="G50" s="77">
        <v>1460463.91</v>
      </c>
      <c r="H50" s="77">
        <v>24593.37</v>
      </c>
      <c r="I50" s="21">
        <f t="shared" si="1"/>
        <v>26542.84</v>
      </c>
    </row>
    <row r="51" spans="1:9" ht="15" customHeight="1" x14ac:dyDescent="0.25">
      <c r="A51" t="str">
        <f t="shared" si="0"/>
        <v>METLIFE45688</v>
      </c>
      <c r="B51" s="1" t="s">
        <v>30</v>
      </c>
      <c r="C51" s="34">
        <v>45688</v>
      </c>
      <c r="D51" s="77">
        <v>2228349.65</v>
      </c>
      <c r="E51" s="77">
        <v>7256.52</v>
      </c>
      <c r="F51" s="77">
        <v>108.85</v>
      </c>
      <c r="G51" s="77">
        <v>384812.85</v>
      </c>
      <c r="H51" s="77">
        <v>11826.5</v>
      </c>
      <c r="I51" s="21">
        <f t="shared" si="1"/>
        <v>11935.35</v>
      </c>
    </row>
    <row r="52" spans="1:9" ht="15" customHeight="1" x14ac:dyDescent="0.25">
      <c r="A52" t="str">
        <f t="shared" si="0"/>
        <v>METLIFE45716</v>
      </c>
      <c r="B52" s="1" t="s">
        <v>30</v>
      </c>
      <c r="C52" s="34">
        <v>45716</v>
      </c>
      <c r="D52" s="77">
        <v>2237505.77</v>
      </c>
      <c r="E52" s="77">
        <v>7262.45</v>
      </c>
      <c r="F52" s="77">
        <v>108.94</v>
      </c>
      <c r="G52" s="77">
        <v>391567.27</v>
      </c>
      <c r="H52" s="77">
        <v>12432.35</v>
      </c>
      <c r="I52" s="21">
        <f t="shared" si="1"/>
        <v>12541.29</v>
      </c>
    </row>
    <row r="53" spans="1:9" ht="15" customHeight="1" x14ac:dyDescent="0.25">
      <c r="A53" t="str">
        <f t="shared" si="0"/>
        <v>METLIFE45747</v>
      </c>
      <c r="B53" s="1" t="s">
        <v>30</v>
      </c>
      <c r="C53" s="34">
        <v>45747</v>
      </c>
      <c r="D53" s="77">
        <v>2252755.4</v>
      </c>
      <c r="E53" s="77">
        <v>7288.75</v>
      </c>
      <c r="F53" s="77">
        <v>109.33</v>
      </c>
      <c r="G53" s="77">
        <v>388052.17</v>
      </c>
      <c r="H53" s="77">
        <v>12338.72</v>
      </c>
      <c r="I53" s="21">
        <f t="shared" si="1"/>
        <v>12448.05</v>
      </c>
    </row>
    <row r="54" spans="1:9" ht="15" customHeight="1" x14ac:dyDescent="0.25">
      <c r="A54" t="str">
        <f t="shared" si="0"/>
        <v>PANAMERICAN VIDA45688</v>
      </c>
      <c r="B54" s="1" t="s">
        <v>31</v>
      </c>
      <c r="C54" s="34">
        <v>45688</v>
      </c>
      <c r="D54" s="77">
        <v>72967.240000000005</v>
      </c>
      <c r="E54" s="77">
        <v>38561.339999999997</v>
      </c>
      <c r="F54" s="77">
        <v>578.41999999999996</v>
      </c>
      <c r="G54" s="77">
        <v>162724.64000000001</v>
      </c>
      <c r="H54" s="77">
        <v>5891.47</v>
      </c>
      <c r="I54" s="21">
        <f t="shared" si="1"/>
        <v>6469.89</v>
      </c>
    </row>
    <row r="55" spans="1:9" ht="15" customHeight="1" x14ac:dyDescent="0.25">
      <c r="A55" t="str">
        <f t="shared" si="0"/>
        <v>PANAMERICAN VIDA45716</v>
      </c>
      <c r="B55" s="1" t="s">
        <v>31</v>
      </c>
      <c r="C55" s="34">
        <v>45716</v>
      </c>
      <c r="D55" s="77">
        <v>73963.820000000007</v>
      </c>
      <c r="E55" s="77">
        <v>33710.51</v>
      </c>
      <c r="F55" s="77">
        <v>505.66</v>
      </c>
      <c r="G55" s="77">
        <v>162401.74</v>
      </c>
      <c r="H55" s="77">
        <v>6376.77</v>
      </c>
      <c r="I55" s="21">
        <f t="shared" si="1"/>
        <v>6882.43</v>
      </c>
    </row>
    <row r="56" spans="1:9" ht="15" customHeight="1" x14ac:dyDescent="0.25">
      <c r="A56" t="str">
        <f t="shared" si="0"/>
        <v>PANAMERICAN VIDA45747</v>
      </c>
      <c r="B56" s="1" t="s">
        <v>31</v>
      </c>
      <c r="C56" s="34">
        <v>45747</v>
      </c>
      <c r="D56" s="77">
        <v>73746.48</v>
      </c>
      <c r="E56" s="77">
        <v>31955.73</v>
      </c>
      <c r="F56" s="77">
        <v>479.34</v>
      </c>
      <c r="G56" s="77">
        <v>173877.08</v>
      </c>
      <c r="H56" s="77">
        <v>7050.06</v>
      </c>
      <c r="I56" s="21">
        <f t="shared" si="1"/>
        <v>7529.4000000000005</v>
      </c>
    </row>
    <row r="57" spans="1:9" x14ac:dyDescent="0.25">
      <c r="A57" t="str">
        <f t="shared" si="0"/>
        <v>POSITIVA45688</v>
      </c>
      <c r="B57" t="s">
        <v>32</v>
      </c>
      <c r="C57" s="34">
        <v>45688</v>
      </c>
      <c r="D57" s="77">
        <v>8189614.6799999997</v>
      </c>
      <c r="E57" s="77">
        <v>1034123.74</v>
      </c>
      <c r="F57" s="77">
        <v>15511.86</v>
      </c>
      <c r="G57" s="77">
        <v>2552744.46</v>
      </c>
      <c r="H57" s="77">
        <v>53587.58</v>
      </c>
      <c r="I57" s="21">
        <f t="shared" si="1"/>
        <v>69099.44</v>
      </c>
    </row>
    <row r="58" spans="1:9" x14ac:dyDescent="0.25">
      <c r="A58" t="str">
        <f t="shared" si="0"/>
        <v>POSITIVA45716</v>
      </c>
      <c r="B58" t="s">
        <v>32</v>
      </c>
      <c r="C58" s="34">
        <v>45716</v>
      </c>
      <c r="D58" s="77">
        <v>8308809.29</v>
      </c>
      <c r="E58" s="77">
        <v>1031570.72</v>
      </c>
      <c r="F58" s="77">
        <v>15473.56</v>
      </c>
      <c r="G58" s="77">
        <v>2572940.56</v>
      </c>
      <c r="H58" s="77">
        <v>55705.65</v>
      </c>
      <c r="I58" s="21">
        <f t="shared" si="1"/>
        <v>71179.210000000006</v>
      </c>
    </row>
    <row r="59" spans="1:9" x14ac:dyDescent="0.25">
      <c r="A59" t="str">
        <f t="shared" si="0"/>
        <v>POSITIVA45747</v>
      </c>
      <c r="B59" t="s">
        <v>32</v>
      </c>
      <c r="C59" s="34">
        <v>45747</v>
      </c>
      <c r="D59" s="77">
        <v>8422423.6300000008</v>
      </c>
      <c r="E59" s="77">
        <v>1024834.5600000001</v>
      </c>
      <c r="F59" s="77">
        <v>15372.52</v>
      </c>
      <c r="G59" s="77">
        <v>2592499.6</v>
      </c>
      <c r="H59" s="77">
        <v>56944.67</v>
      </c>
      <c r="I59" s="21">
        <f t="shared" si="1"/>
        <v>72317.19</v>
      </c>
    </row>
    <row r="60" spans="1:9" x14ac:dyDescent="0.25">
      <c r="A60" t="str">
        <f t="shared" si="0"/>
        <v>SKANDIA45688</v>
      </c>
      <c r="B60" t="s">
        <v>104</v>
      </c>
      <c r="C60" s="80">
        <v>45688</v>
      </c>
      <c r="D60" s="77">
        <v>1131410.77</v>
      </c>
      <c r="E60" s="77">
        <v>324810.55</v>
      </c>
      <c r="F60" s="77">
        <v>4957.51</v>
      </c>
      <c r="G60" s="77">
        <v>196507.07</v>
      </c>
      <c r="H60" s="77">
        <v>8227.09</v>
      </c>
      <c r="I60" s="21">
        <f t="shared" si="1"/>
        <v>13184.6</v>
      </c>
    </row>
    <row r="61" spans="1:9" x14ac:dyDescent="0.25">
      <c r="A61" t="str">
        <f t="shared" si="0"/>
        <v>SKANDIA45716</v>
      </c>
      <c r="B61" t="s">
        <v>104</v>
      </c>
      <c r="C61" s="80">
        <v>45716</v>
      </c>
      <c r="D61" s="77">
        <v>1171526.55</v>
      </c>
      <c r="E61" s="77">
        <v>325630.89</v>
      </c>
      <c r="F61" s="77">
        <v>4940.72</v>
      </c>
      <c r="G61" s="77">
        <v>194256.93</v>
      </c>
      <c r="H61" s="77">
        <v>7923.55</v>
      </c>
      <c r="I61" s="21">
        <f t="shared" si="1"/>
        <v>12864.27</v>
      </c>
    </row>
    <row r="62" spans="1:9" x14ac:dyDescent="0.25">
      <c r="A62" t="str">
        <f t="shared" si="0"/>
        <v>SKANDIA45747</v>
      </c>
      <c r="B62" t="s">
        <v>104</v>
      </c>
      <c r="C62" s="80">
        <v>45747</v>
      </c>
      <c r="D62" s="77">
        <v>1177813.17</v>
      </c>
      <c r="E62" s="77">
        <v>314493.67</v>
      </c>
      <c r="F62" s="77">
        <v>4761.3500000000004</v>
      </c>
      <c r="G62" s="77">
        <v>203267.36</v>
      </c>
      <c r="H62" s="77">
        <v>8347.34</v>
      </c>
      <c r="I62" s="21">
        <f t="shared" si="1"/>
        <v>13108.69</v>
      </c>
    </row>
    <row r="63" spans="1:9" x14ac:dyDescent="0.25">
      <c r="A63" t="str">
        <f t="shared" si="0"/>
        <v>SURAMERICANA VIDA45688</v>
      </c>
      <c r="B63" t="s">
        <v>33</v>
      </c>
      <c r="C63" s="80">
        <v>45688</v>
      </c>
      <c r="D63" s="77">
        <v>17560171.600000001</v>
      </c>
      <c r="E63" s="77">
        <v>574616.17000000004</v>
      </c>
      <c r="F63" s="77">
        <v>8619.24</v>
      </c>
      <c r="G63" s="77">
        <v>6293895.3200000003</v>
      </c>
      <c r="H63" s="77">
        <v>188184.26</v>
      </c>
      <c r="I63" s="21">
        <f t="shared" si="1"/>
        <v>196803.5</v>
      </c>
    </row>
    <row r="64" spans="1:9" x14ac:dyDescent="0.25">
      <c r="A64" t="str">
        <f t="shared" si="0"/>
        <v>SURAMERICANA VIDA45716</v>
      </c>
      <c r="B64" t="s">
        <v>33</v>
      </c>
      <c r="C64" s="80">
        <v>45716</v>
      </c>
      <c r="D64" s="77">
        <v>18112299.77</v>
      </c>
      <c r="E64" s="77">
        <v>543135.55000000005</v>
      </c>
      <c r="F64" s="77">
        <v>8147.03</v>
      </c>
      <c r="G64" s="77">
        <v>6307452.0199999996</v>
      </c>
      <c r="H64" s="77">
        <v>191020.02</v>
      </c>
      <c r="I64" s="21">
        <f t="shared" si="1"/>
        <v>199167.05</v>
      </c>
    </row>
    <row r="65" spans="1:9" x14ac:dyDescent="0.25">
      <c r="A65" t="str">
        <f t="shared" si="0"/>
        <v>SURAMERICANA VIDA45747</v>
      </c>
      <c r="B65" t="s">
        <v>33</v>
      </c>
      <c r="C65" s="80">
        <v>45747</v>
      </c>
      <c r="D65" s="77">
        <v>18308224.600000001</v>
      </c>
      <c r="E65" s="77">
        <v>552168.43999999994</v>
      </c>
      <c r="F65" s="77">
        <v>8282.51</v>
      </c>
      <c r="G65" s="77">
        <v>6374971.4500000002</v>
      </c>
      <c r="H65" s="77">
        <v>193414.39999999999</v>
      </c>
      <c r="I65" s="21">
        <f t="shared" si="1"/>
        <v>201696.91</v>
      </c>
    </row>
    <row r="66" spans="1:9" x14ac:dyDescent="0.25">
      <c r="C66" s="80"/>
    </row>
    <row r="67" spans="1:9" x14ac:dyDescent="0.25">
      <c r="C67" s="80"/>
    </row>
    <row r="68" spans="1:9" x14ac:dyDescent="0.25">
      <c r="C68" s="80"/>
    </row>
    <row r="69" spans="1:9" x14ac:dyDescent="0.25">
      <c r="C69" s="80"/>
    </row>
    <row r="70" spans="1:9" x14ac:dyDescent="0.25">
      <c r="C70" s="80"/>
    </row>
    <row r="71" spans="1:9" x14ac:dyDescent="0.25">
      <c r="C71" s="80"/>
    </row>
    <row r="72" spans="1:9" x14ac:dyDescent="0.25">
      <c r="C72" s="80"/>
    </row>
    <row r="73" spans="1:9" x14ac:dyDescent="0.25">
      <c r="C73" s="80"/>
    </row>
    <row r="74" spans="1:9" x14ac:dyDescent="0.25">
      <c r="C74" s="80"/>
    </row>
    <row r="75" spans="1:9" x14ac:dyDescent="0.25">
      <c r="C75" s="80"/>
    </row>
    <row r="76" spans="1:9" x14ac:dyDescent="0.25">
      <c r="C76" s="80"/>
    </row>
    <row r="77" spans="1:9" x14ac:dyDescent="0.25">
      <c r="C77" s="8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1:R50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:E3"/>
    </sheetView>
  </sheetViews>
  <sheetFormatPr baseColWidth="10" defaultColWidth="9.140625" defaultRowHeight="14.25" x14ac:dyDescent="0.2"/>
  <cols>
    <col min="1" max="1" width="25.85546875" style="8" customWidth="1"/>
    <col min="2" max="7" width="23.5703125" style="8" customWidth="1"/>
    <col min="8" max="18" width="9.140625" style="27"/>
    <col min="19" max="16384" width="9.140625" style="8"/>
  </cols>
  <sheetData>
    <row r="1" spans="1:18" s="3" customFormat="1" ht="20.25" x14ac:dyDescent="0.25">
      <c r="A1" s="2"/>
      <c r="B1" s="108" t="s">
        <v>55</v>
      </c>
      <c r="C1" s="108"/>
      <c r="D1" s="108"/>
      <c r="E1" s="108"/>
      <c r="F1" s="108"/>
      <c r="G1" s="108"/>
      <c r="H1" s="10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5" customFormat="1" ht="18" x14ac:dyDescent="0.25">
      <c r="A2" s="4"/>
      <c r="C2" s="11"/>
      <c r="D2" s="109" t="s">
        <v>65</v>
      </c>
      <c r="E2" s="109"/>
      <c r="F2" s="11"/>
      <c r="G2" s="11"/>
      <c r="H2" s="11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7" customFormat="1" ht="15.75" x14ac:dyDescent="0.25">
      <c r="A3" s="6"/>
      <c r="C3" s="48"/>
      <c r="D3" s="113">
        <v>45747</v>
      </c>
      <c r="E3" s="114"/>
      <c r="F3" s="39"/>
      <c r="G3" s="39"/>
      <c r="H3" s="13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7" customFormat="1" ht="15.75" customHeight="1" thickBot="1" x14ac:dyDescent="0.3">
      <c r="B4" s="31"/>
      <c r="C4" s="31"/>
      <c r="D4" s="112" t="s">
        <v>35</v>
      </c>
      <c r="E4" s="112"/>
      <c r="F4" s="31"/>
      <c r="G4" s="31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7" customFormat="1" ht="34.5" customHeight="1" thickTop="1" x14ac:dyDescent="0.25">
      <c r="A5" s="110" t="s">
        <v>36</v>
      </c>
      <c r="B5" s="37" t="s">
        <v>59</v>
      </c>
      <c r="C5" s="139" t="s">
        <v>60</v>
      </c>
      <c r="D5" s="140"/>
      <c r="E5" s="139" t="s">
        <v>61</v>
      </c>
      <c r="F5" s="140"/>
      <c r="G5" s="38" t="s">
        <v>52</v>
      </c>
      <c r="H5" s="29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9" customFormat="1" ht="30.75" thickBot="1" x14ac:dyDescent="0.3">
      <c r="A6" s="111"/>
      <c r="B6" s="16" t="s">
        <v>63</v>
      </c>
      <c r="C6" s="35" t="s">
        <v>63</v>
      </c>
      <c r="D6" s="36" t="s">
        <v>64</v>
      </c>
      <c r="E6" s="36" t="s">
        <v>63</v>
      </c>
      <c r="F6" s="17" t="s">
        <v>64</v>
      </c>
      <c r="G6" s="20" t="s">
        <v>62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4.75" customHeight="1" x14ac:dyDescent="0.2">
      <c r="A7" s="30" t="s">
        <v>21</v>
      </c>
      <c r="B7" s="49">
        <f>+IFERROR(VLOOKUP($A7&amp;$D$3,BaseRA_VID!$A$3:$I$910,4,0),"N.A.")</f>
        <v>34071047.32</v>
      </c>
      <c r="C7" s="50">
        <f>+IFERROR(VLOOKUP($A7&amp;$D$3,BaseRA_VID!$A$3:$I$910,5,0),"N.A.")</f>
        <v>4292198.08</v>
      </c>
      <c r="D7" s="50">
        <f>+IFERROR(VLOOKUP($A7&amp;$D$3,BaseRA_VID!$A$3:$I$910,6,0),"N.A.")</f>
        <v>64382.97</v>
      </c>
      <c r="E7" s="50">
        <f>+IFERROR(VLOOKUP($A7&amp;$D$3,BaseRA_VID!$A$3:$I$910,7,0),"N.A.")</f>
        <v>7762193.7300000004</v>
      </c>
      <c r="F7" s="55">
        <f>+IFERROR(VLOOKUP($A7&amp;$D$3,BaseRA_VID!$A$3:$I$910,8,0),"N.A.")</f>
        <v>160543.70000000001</v>
      </c>
      <c r="G7" s="51">
        <f>+IFERROR(VLOOKUP($A7&amp;$D$3,BaseRA_VID!$A$3:$I$910,9,0),"N.A.")</f>
        <v>224926.67</v>
      </c>
    </row>
    <row r="8" spans="1:18" ht="24.75" customHeight="1" x14ac:dyDescent="0.2">
      <c r="A8" s="66" t="s">
        <v>95</v>
      </c>
      <c r="B8" s="49">
        <f>+IFERROR(VLOOKUP($A8&amp;$D$3,BaseRA_VID!$A$3:$I$910,4,0),"N.A.")</f>
        <v>2989659.58</v>
      </c>
      <c r="C8" s="52">
        <f>+IFERROR(VLOOKUP($A8&amp;$D$3,BaseRA_VID!$A$3:$I$910,5,0),"N.A.")</f>
        <v>55316.01</v>
      </c>
      <c r="D8" s="52">
        <f>+IFERROR(VLOOKUP($A8&amp;$D$3,BaseRA_VID!$A$3:$I$910,6,0),"N.A.")</f>
        <v>829.74</v>
      </c>
      <c r="E8" s="52">
        <f>+IFERROR(VLOOKUP($A8&amp;$D$3,BaseRA_VID!$A$3:$I$910,7,0),"N.A.")</f>
        <v>230296.84</v>
      </c>
      <c r="F8" s="55">
        <f>+IFERROR(VLOOKUP($A8&amp;$D$3,BaseRA_VID!$A$3:$I$910,8,0),"N.A.")</f>
        <v>5919.19</v>
      </c>
      <c r="G8" s="51">
        <f>+IFERROR(VLOOKUP($A8&amp;$D$3,BaseRA_VID!$A$3:$I$910,9,0),"N.A.")</f>
        <v>6748.9299999999994</v>
      </c>
    </row>
    <row r="9" spans="1:18" ht="24.75" customHeight="1" x14ac:dyDescent="0.2">
      <c r="A9" s="66" t="s">
        <v>113</v>
      </c>
      <c r="B9" s="49">
        <f>+IFERROR(VLOOKUP($A9&amp;$D$3,BaseRA_VID!$A$3:$I$910,4,0),"N.A.")</f>
        <v>24300797.489999998</v>
      </c>
      <c r="C9" s="52">
        <f>+IFERROR(VLOOKUP($A9&amp;$D$3,BaseRA_VID!$A$3:$I$910,5,0),"N.A.")</f>
        <v>112021.77</v>
      </c>
      <c r="D9" s="52">
        <f>+IFERROR(VLOOKUP($A9&amp;$D$3,BaseRA_VID!$A$3:$I$910,6,0),"N.A.")</f>
        <v>1680.33</v>
      </c>
      <c r="E9" s="52">
        <f>+IFERROR(VLOOKUP($A9&amp;$D$3,BaseRA_VID!$A$3:$I$910,7,0),"N.A.")</f>
        <v>570417.18000000005</v>
      </c>
      <c r="F9" s="55">
        <f>+IFERROR(VLOOKUP($A9&amp;$D$3,BaseRA_VID!$A$3:$I$910,8,0),"N.A.")</f>
        <v>19593.71</v>
      </c>
      <c r="G9" s="51">
        <f>+IFERROR(VLOOKUP($A9&amp;$D$3,BaseRA_VID!$A$3:$I$910,9,0),"N.A.")</f>
        <v>21274.04</v>
      </c>
    </row>
    <row r="10" spans="1:18" ht="24.75" customHeight="1" x14ac:dyDescent="0.2">
      <c r="A10" s="14" t="s">
        <v>22</v>
      </c>
      <c r="B10" s="49">
        <f>+IFERROR(VLOOKUP($A10&amp;$D$3,BaseRA_VID!$A$3:$I$910,4,0),"N.A.")</f>
        <v>21820.55</v>
      </c>
      <c r="C10" s="52">
        <f>+IFERROR(VLOOKUP($A10&amp;$D$3,BaseRA_VID!$A$3:$I$910,5,0),"N.A.")</f>
        <v>2032.67</v>
      </c>
      <c r="D10" s="52">
        <f>+IFERROR(VLOOKUP($A10&amp;$D$3,BaseRA_VID!$A$3:$I$910,6,0),"N.A.")</f>
        <v>30.49</v>
      </c>
      <c r="E10" s="52">
        <f>+IFERROR(VLOOKUP($A10&amp;$D$3,BaseRA_VID!$A$3:$I$910,7,0),"N.A.")</f>
        <v>10395.32</v>
      </c>
      <c r="F10" s="55">
        <f>+IFERROR(VLOOKUP($A10&amp;$D$3,BaseRA_VID!$A$3:$I$910,8,0),"N.A.")</f>
        <v>479.25</v>
      </c>
      <c r="G10" s="51">
        <f>+IFERROR(VLOOKUP($A10&amp;$D$3,BaseRA_VID!$A$3:$I$910,9,0),"N.A.")</f>
        <v>509.74</v>
      </c>
    </row>
    <row r="11" spans="1:18" ht="24.75" customHeight="1" x14ac:dyDescent="0.2">
      <c r="A11" s="14" t="s">
        <v>23</v>
      </c>
      <c r="B11" s="49">
        <f>+IFERROR(VLOOKUP($A11&amp;$D$3,BaseRA_VID!$A$3:$I$910,4,0),"N.A.")</f>
        <v>4520240.4800000004</v>
      </c>
      <c r="C11" s="52">
        <f>+IFERROR(VLOOKUP($A11&amp;$D$3,BaseRA_VID!$A$3:$I$910,5,0),"N.A.")</f>
        <v>142227.04999999999</v>
      </c>
      <c r="D11" s="52">
        <f>+IFERROR(VLOOKUP($A11&amp;$D$3,BaseRA_VID!$A$3:$I$910,6,0),"N.A.")</f>
        <v>2133.41</v>
      </c>
      <c r="E11" s="52">
        <f>+IFERROR(VLOOKUP($A11&amp;$D$3,BaseRA_VID!$A$3:$I$910,7,0),"N.A.")</f>
        <v>1356489.76</v>
      </c>
      <c r="F11" s="55">
        <f>+IFERROR(VLOOKUP($A11&amp;$D$3,BaseRA_VID!$A$3:$I$910,8,0),"N.A.")</f>
        <v>29173.67</v>
      </c>
      <c r="G11" s="51">
        <f>+IFERROR(VLOOKUP($A11&amp;$D$3,BaseRA_VID!$A$3:$I$910,9,0),"N.A.")</f>
        <v>31307.079999999998</v>
      </c>
    </row>
    <row r="12" spans="1:18" ht="24.75" customHeight="1" x14ac:dyDescent="0.2">
      <c r="A12" s="14" t="s">
        <v>24</v>
      </c>
      <c r="B12" s="49">
        <f>+IFERROR(VLOOKUP($A12&amp;$D$3,BaseRA_VID!$A$3:$I$910,4,0),"N.A.")</f>
        <v>2983364.61</v>
      </c>
      <c r="C12" s="52">
        <f>+IFERROR(VLOOKUP($A12&amp;$D$3,BaseRA_VID!$A$3:$I$910,5,0),"N.A.")</f>
        <v>159601.39000000001</v>
      </c>
      <c r="D12" s="52">
        <f>+IFERROR(VLOOKUP($A12&amp;$D$3,BaseRA_VID!$A$3:$I$910,6,0),"N.A.")</f>
        <v>2394.02</v>
      </c>
      <c r="E12" s="52">
        <f>+IFERROR(VLOOKUP($A12&amp;$D$3,BaseRA_VID!$A$3:$I$910,7,0),"N.A.")</f>
        <v>650323.18999999994</v>
      </c>
      <c r="F12" s="55">
        <f>+IFERROR(VLOOKUP($A12&amp;$D$3,BaseRA_VID!$A$3:$I$910,8,0),"N.A.")</f>
        <v>13151.45</v>
      </c>
      <c r="G12" s="51">
        <f>+IFERROR(VLOOKUP($A12&amp;$D$3,BaseRA_VID!$A$3:$I$910,9,0),"N.A.")</f>
        <v>15545.470000000001</v>
      </c>
    </row>
    <row r="13" spans="1:18" ht="24.75" customHeight="1" x14ac:dyDescent="0.2">
      <c r="A13" s="14" t="s">
        <v>99</v>
      </c>
      <c r="B13" s="49">
        <f>+IFERROR(VLOOKUP($A13&amp;$D$3,BaseRA_VID!$A$3:$I$910,4,0),"N.A.")</f>
        <v>67958.45</v>
      </c>
      <c r="C13" s="52">
        <f>+IFERROR(VLOOKUP($A13&amp;$D$3,BaseRA_VID!$A$3:$I$910,5,0),"N.A.")</f>
        <v>0</v>
      </c>
      <c r="D13" s="52">
        <f>+IFERROR(VLOOKUP($A13&amp;$D$3,BaseRA_VID!$A$3:$I$910,6,0),"N.A.")</f>
        <v>0</v>
      </c>
      <c r="E13" s="52">
        <f>+IFERROR(VLOOKUP($A13&amp;$D$3,BaseRA_VID!$A$3:$I$910,7,0),"N.A.")</f>
        <v>122327.66</v>
      </c>
      <c r="F13" s="55">
        <f>+IFERROR(VLOOKUP($A13&amp;$D$3,BaseRA_VID!$A$3:$I$910,8,0),"N.A.")</f>
        <v>1954.18</v>
      </c>
      <c r="G13" s="51">
        <f>+IFERROR(VLOOKUP($A13&amp;$D$3,BaseRA_VID!$A$3:$I$910,9,0),"N.A.")</f>
        <v>1954.18</v>
      </c>
    </row>
    <row r="14" spans="1:18" ht="24.75" customHeight="1" x14ac:dyDescent="0.2">
      <c r="A14" s="14" t="s">
        <v>25</v>
      </c>
      <c r="B14" s="49">
        <f>+IFERROR(VLOOKUP($A14&amp;$D$3,BaseRA_VID!$A$3:$I$910,4,0),"N.A.")</f>
        <v>9414196</v>
      </c>
      <c r="C14" s="52">
        <f>+IFERROR(VLOOKUP($A14&amp;$D$3,BaseRA_VID!$A$3:$I$910,5,0),"N.A.")</f>
        <v>1211168.19</v>
      </c>
      <c r="D14" s="52">
        <f>+IFERROR(VLOOKUP($A14&amp;$D$3,BaseRA_VID!$A$3:$I$910,6,0),"N.A.")</f>
        <v>18256.37</v>
      </c>
      <c r="E14" s="52">
        <f>+IFERROR(VLOOKUP($A14&amp;$D$3,BaseRA_VID!$A$3:$I$910,7,0),"N.A.")</f>
        <v>6399628.0999999996</v>
      </c>
      <c r="F14" s="55">
        <f>+IFERROR(VLOOKUP($A14&amp;$D$3,BaseRA_VID!$A$3:$I$910,8,0),"N.A.")</f>
        <v>106965.37</v>
      </c>
      <c r="G14" s="51">
        <f>+IFERROR(VLOOKUP($A14&amp;$D$3,BaseRA_VID!$A$3:$I$910,9,0),"N.A.")</f>
        <v>125221.73999999999</v>
      </c>
    </row>
    <row r="15" spans="1:18" ht="24.75" customHeight="1" x14ac:dyDescent="0.2">
      <c r="A15" s="14" t="s">
        <v>110</v>
      </c>
      <c r="B15" s="49">
        <f>+IFERROR(VLOOKUP($A15&amp;$D$3,BaseRA_VID!$A$3:$I$910,4,0),"N.A.")</f>
        <v>2410270.5</v>
      </c>
      <c r="C15" s="52">
        <f>+IFERROR(VLOOKUP($A15&amp;$D$3,BaseRA_VID!$A$3:$I$910,5,0),"N.A.")</f>
        <v>174204.51</v>
      </c>
      <c r="D15" s="52">
        <f>+IFERROR(VLOOKUP($A15&amp;$D$3,BaseRA_VID!$A$3:$I$910,6,0),"N.A.")</f>
        <v>2613.0700000000002</v>
      </c>
      <c r="E15" s="52">
        <f>+IFERROR(VLOOKUP($A15&amp;$D$3,BaseRA_VID!$A$3:$I$910,7,0),"N.A.")</f>
        <v>693250.86</v>
      </c>
      <c r="F15" s="55">
        <f>+IFERROR(VLOOKUP($A15&amp;$D$3,BaseRA_VID!$A$3:$I$910,8,0),"N.A.")</f>
        <v>14946.23</v>
      </c>
      <c r="G15" s="51">
        <f>+IFERROR(VLOOKUP($A15&amp;$D$3,BaseRA_VID!$A$3:$I$910,9,0),"N.A.")</f>
        <v>17559.3</v>
      </c>
    </row>
    <row r="16" spans="1:18" ht="24.75" customHeight="1" x14ac:dyDescent="0.2">
      <c r="A16" s="14" t="s">
        <v>111</v>
      </c>
      <c r="B16" s="49">
        <f>+IFERROR(VLOOKUP($A16&amp;$D$3,BaseRA_VID!$A$3:$I$910,4,0),"N.A.")</f>
        <v>95537.96</v>
      </c>
      <c r="C16" s="52">
        <f>+IFERROR(VLOOKUP($A16&amp;$D$3,BaseRA_VID!$A$3:$I$910,5,0),"N.A.")</f>
        <v>28690.87</v>
      </c>
      <c r="D16" s="52">
        <f>+IFERROR(VLOOKUP($A16&amp;$D$3,BaseRA_VID!$A$3:$I$910,6,0),"N.A.")</f>
        <v>430.36</v>
      </c>
      <c r="E16" s="52">
        <f>+IFERROR(VLOOKUP($A16&amp;$D$3,BaseRA_VID!$A$3:$I$910,7,0),"N.A.")</f>
        <v>172745.60000000001</v>
      </c>
      <c r="F16" s="55">
        <f>+IFERROR(VLOOKUP($A16&amp;$D$3,BaseRA_VID!$A$3:$I$910,8,0),"N.A.")</f>
        <v>5002.51</v>
      </c>
      <c r="G16" s="51">
        <f>+IFERROR(VLOOKUP($A16&amp;$D$3,BaseRA_VID!$A$3:$I$910,9,0),"N.A.")</f>
        <v>5432.87</v>
      </c>
    </row>
    <row r="17" spans="1:7" ht="24.75" customHeight="1" x14ac:dyDescent="0.2">
      <c r="A17" s="14" t="s">
        <v>112</v>
      </c>
      <c r="B17" s="49">
        <f>+IFERROR(VLOOKUP($A17&amp;$D$3,BaseRA_VID!$A$3:$I$910,4,0),"N.A.")</f>
        <v>54995.64</v>
      </c>
      <c r="C17" s="52">
        <f>+IFERROR(VLOOKUP($A17&amp;$D$3,BaseRA_VID!$A$3:$I$910,5,0),"N.A.")</f>
        <v>19318.07</v>
      </c>
      <c r="D17" s="52">
        <f>+IFERROR(VLOOKUP($A17&amp;$D$3,BaseRA_VID!$A$3:$I$910,6,0),"N.A.")</f>
        <v>289.77</v>
      </c>
      <c r="E17" s="52">
        <f>+IFERROR(VLOOKUP($A17&amp;$D$3,BaseRA_VID!$A$3:$I$910,7,0),"N.A.")</f>
        <v>50361.88</v>
      </c>
      <c r="F17" s="55">
        <f>+IFERROR(VLOOKUP($A17&amp;$D$3,BaseRA_VID!$A$3:$I$910,8,0),"N.A.")</f>
        <v>2493.91</v>
      </c>
      <c r="G17" s="51">
        <f>+IFERROR(VLOOKUP($A17&amp;$D$3,BaseRA_VID!$A$3:$I$910,9,0),"N.A.")</f>
        <v>2783.68</v>
      </c>
    </row>
    <row r="18" spans="1:7" ht="24.75" customHeight="1" x14ac:dyDescent="0.2">
      <c r="A18" s="14" t="s">
        <v>26</v>
      </c>
      <c r="B18" s="49">
        <f>+IFERROR(VLOOKUP($A18&amp;$D$3,BaseRA_VID!$A$3:$I$910,4,0),"N.A.")</f>
        <v>577353.85</v>
      </c>
      <c r="C18" s="52">
        <f>+IFERROR(VLOOKUP($A18&amp;$D$3,BaseRA_VID!$A$3:$I$910,5,0),"N.A.")</f>
        <v>41440.730000000003</v>
      </c>
      <c r="D18" s="52">
        <f>+IFERROR(VLOOKUP($A18&amp;$D$3,BaseRA_VID!$A$3:$I$910,6,0),"N.A.")</f>
        <v>621.61</v>
      </c>
      <c r="E18" s="52">
        <f>+IFERROR(VLOOKUP($A18&amp;$D$3,BaseRA_VID!$A$3:$I$910,7,0),"N.A.")</f>
        <v>248414.51</v>
      </c>
      <c r="F18" s="55">
        <f>+IFERROR(VLOOKUP($A18&amp;$D$3,BaseRA_VID!$A$3:$I$910,8,0),"N.A.")</f>
        <v>5087.03</v>
      </c>
      <c r="G18" s="51">
        <f>+IFERROR(VLOOKUP($A18&amp;$D$3,BaseRA_VID!$A$3:$I$910,9,0),"N.A.")</f>
        <v>5708.6399999999994</v>
      </c>
    </row>
    <row r="19" spans="1:7" ht="24.75" customHeight="1" x14ac:dyDescent="0.2">
      <c r="A19" s="14" t="s">
        <v>27</v>
      </c>
      <c r="B19" s="49">
        <f>+IFERROR(VLOOKUP($A19&amp;$D$3,BaseRA_VID!$A$3:$I$910,4,0),"N.A.")</f>
        <v>27592.76</v>
      </c>
      <c r="C19" s="52">
        <f>+IFERROR(VLOOKUP($A19&amp;$D$3,BaseRA_VID!$A$3:$I$910,5,0),"N.A.")</f>
        <v>39548.14</v>
      </c>
      <c r="D19" s="52">
        <f>+IFERROR(VLOOKUP($A19&amp;$D$3,BaseRA_VID!$A$3:$I$910,6,0),"N.A.")</f>
        <v>593.22</v>
      </c>
      <c r="E19" s="52">
        <f>+IFERROR(VLOOKUP($A19&amp;$D$3,BaseRA_VID!$A$3:$I$910,7,0),"N.A.")</f>
        <v>127833.79</v>
      </c>
      <c r="F19" s="55">
        <f>+IFERROR(VLOOKUP($A19&amp;$D$3,BaseRA_VID!$A$3:$I$910,8,0),"N.A.")</f>
        <v>4397.16</v>
      </c>
      <c r="G19" s="51">
        <f>+IFERROR(VLOOKUP($A19&amp;$D$3,BaseRA_VID!$A$3:$I$910,9,0),"N.A.")</f>
        <v>4990.38</v>
      </c>
    </row>
    <row r="20" spans="1:7" ht="24.75" customHeight="1" x14ac:dyDescent="0.2">
      <c r="A20" s="14" t="s">
        <v>28</v>
      </c>
      <c r="B20" s="49">
        <f>+IFERROR(VLOOKUP($A20&amp;$D$3,BaseRA_VID!$A$3:$I$910,4,0),"N.A.")</f>
        <v>3127496.49</v>
      </c>
      <c r="C20" s="52">
        <f>+IFERROR(VLOOKUP($A20&amp;$D$3,BaseRA_VID!$A$3:$I$910,5,0),"N.A.")</f>
        <v>315813.31</v>
      </c>
      <c r="D20" s="52">
        <f>+IFERROR(VLOOKUP($A20&amp;$D$3,BaseRA_VID!$A$3:$I$910,6,0),"N.A.")</f>
        <v>6112.43</v>
      </c>
      <c r="E20" s="52">
        <f>+IFERROR(VLOOKUP($A20&amp;$D$3,BaseRA_VID!$A$3:$I$910,7,0),"N.A.")</f>
        <v>2950172.87</v>
      </c>
      <c r="F20" s="55">
        <f>+IFERROR(VLOOKUP($A20&amp;$D$3,BaseRA_VID!$A$3:$I$910,8,0),"N.A.")</f>
        <v>80692.240000000005</v>
      </c>
      <c r="G20" s="51">
        <f>+IFERROR(VLOOKUP($A20&amp;$D$3,BaseRA_VID!$A$3:$I$910,9,0),"N.A.")</f>
        <v>86804.670000000013</v>
      </c>
    </row>
    <row r="21" spans="1:7" ht="24.75" customHeight="1" x14ac:dyDescent="0.2">
      <c r="A21" s="14" t="s">
        <v>29</v>
      </c>
      <c r="B21" s="49">
        <f>+IFERROR(VLOOKUP($A21&amp;$D$3,BaseRA_VID!$A$3:$I$910,4,0),"N.A.")</f>
        <v>5487491.5899999999</v>
      </c>
      <c r="C21" s="52">
        <f>+IFERROR(VLOOKUP($A21&amp;$D$3,BaseRA_VID!$A$3:$I$910,5,0),"N.A.")</f>
        <v>131298.54</v>
      </c>
      <c r="D21" s="52">
        <f>+IFERROR(VLOOKUP($A21&amp;$D$3,BaseRA_VID!$A$3:$I$910,6,0),"N.A.")</f>
        <v>1949.47</v>
      </c>
      <c r="E21" s="52">
        <f>+IFERROR(VLOOKUP($A21&amp;$D$3,BaseRA_VID!$A$3:$I$910,7,0),"N.A.")</f>
        <v>1460463.91</v>
      </c>
      <c r="F21" s="55">
        <f>+IFERROR(VLOOKUP($A21&amp;$D$3,BaseRA_VID!$A$3:$I$910,8,0),"N.A.")</f>
        <v>24593.37</v>
      </c>
      <c r="G21" s="51">
        <f>+IFERROR(VLOOKUP($A21&amp;$D$3,BaseRA_VID!$A$3:$I$910,9,0),"N.A.")</f>
        <v>26542.84</v>
      </c>
    </row>
    <row r="22" spans="1:7" ht="24.75" customHeight="1" x14ac:dyDescent="0.2">
      <c r="A22" s="14" t="s">
        <v>30</v>
      </c>
      <c r="B22" s="49">
        <f>+IFERROR(VLOOKUP($A22&amp;$D$3,BaseRA_VID!$A$3:$I$910,4,0),"N.A.")</f>
        <v>2252755.4</v>
      </c>
      <c r="C22" s="52">
        <f>+IFERROR(VLOOKUP($A22&amp;$D$3,BaseRA_VID!$A$3:$I$910,5,0),"N.A.")</f>
        <v>7288.75</v>
      </c>
      <c r="D22" s="52">
        <f>+IFERROR(VLOOKUP($A22&amp;$D$3,BaseRA_VID!$A$3:$I$910,6,0),"N.A.")</f>
        <v>109.33</v>
      </c>
      <c r="E22" s="52">
        <f>+IFERROR(VLOOKUP($A22&amp;$D$3,BaseRA_VID!$A$3:$I$910,7,0),"N.A.")</f>
        <v>388052.17</v>
      </c>
      <c r="F22" s="55">
        <f>+IFERROR(VLOOKUP($A22&amp;$D$3,BaseRA_VID!$A$3:$I$910,8,0),"N.A.")</f>
        <v>12338.72</v>
      </c>
      <c r="G22" s="51">
        <f>+IFERROR(VLOOKUP($A22&amp;$D$3,BaseRA_VID!$A$3:$I$910,9,0),"N.A.")</f>
        <v>12448.05</v>
      </c>
    </row>
    <row r="23" spans="1:7" ht="24.75" customHeight="1" x14ac:dyDescent="0.2">
      <c r="A23" s="14" t="s">
        <v>31</v>
      </c>
      <c r="B23" s="49">
        <f>+IFERROR(VLOOKUP($A23&amp;$D$3,BaseRA_VID!$A$3:$I$910,4,0),"N.A.")</f>
        <v>73746.48</v>
      </c>
      <c r="C23" s="52">
        <f>+IFERROR(VLOOKUP($A23&amp;$D$3,BaseRA_VID!$A$3:$I$910,5,0),"N.A.")</f>
        <v>31955.73</v>
      </c>
      <c r="D23" s="52">
        <f>+IFERROR(VLOOKUP($A23&amp;$D$3,BaseRA_VID!$A$3:$I$910,6,0),"N.A.")</f>
        <v>479.34</v>
      </c>
      <c r="E23" s="52">
        <f>+IFERROR(VLOOKUP($A23&amp;$D$3,BaseRA_VID!$A$3:$I$910,7,0),"N.A.")</f>
        <v>173877.08</v>
      </c>
      <c r="F23" s="55">
        <f>+IFERROR(VLOOKUP($A23&amp;$D$3,BaseRA_VID!$A$3:$I$910,8,0),"N.A.")</f>
        <v>7050.06</v>
      </c>
      <c r="G23" s="51">
        <f>+IFERROR(VLOOKUP($A23&amp;$D$3,BaseRA_VID!$A$3:$I$910,9,0),"N.A.")</f>
        <v>7529.4000000000005</v>
      </c>
    </row>
    <row r="24" spans="1:7" ht="24.75" customHeight="1" x14ac:dyDescent="0.2">
      <c r="A24" s="14" t="s">
        <v>32</v>
      </c>
      <c r="B24" s="49">
        <f>+IFERROR(VLOOKUP($A24&amp;$D$3,BaseRA_VID!$A$3:$I$910,4,0),"N.A.")</f>
        <v>8422423.6300000008</v>
      </c>
      <c r="C24" s="52">
        <f>+IFERROR(VLOOKUP($A24&amp;$D$3,BaseRA_VID!$A$3:$I$910,5,0),"N.A.")</f>
        <v>1024834.5600000001</v>
      </c>
      <c r="D24" s="52">
        <f>+IFERROR(VLOOKUP($A24&amp;$D$3,BaseRA_VID!$A$3:$I$910,6,0),"N.A.")</f>
        <v>15372.52</v>
      </c>
      <c r="E24" s="52">
        <f>+IFERROR(VLOOKUP($A24&amp;$D$3,BaseRA_VID!$A$3:$I$910,7,0),"N.A.")</f>
        <v>2592499.6</v>
      </c>
      <c r="F24" s="55">
        <f>+IFERROR(VLOOKUP($A24&amp;$D$3,BaseRA_VID!$A$3:$I$910,8,0),"N.A.")</f>
        <v>56944.67</v>
      </c>
      <c r="G24" s="51">
        <f>+IFERROR(VLOOKUP($A24&amp;$D$3,BaseRA_VID!$A$3:$I$910,9,0),"N.A.")</f>
        <v>72317.19</v>
      </c>
    </row>
    <row r="25" spans="1:7" ht="24.75" customHeight="1" x14ac:dyDescent="0.2">
      <c r="A25" s="14" t="s">
        <v>104</v>
      </c>
      <c r="B25" s="49">
        <f>+IFERROR(VLOOKUP($A25&amp;$D$3,BaseRA_VID!$A$3:$I$910,4,0),"N.A.")</f>
        <v>1177813.17</v>
      </c>
      <c r="C25" s="52">
        <f>+IFERROR(VLOOKUP($A25&amp;$D$3,BaseRA_VID!$A$3:$I$910,5,0),"N.A.")</f>
        <v>314493.67</v>
      </c>
      <c r="D25" s="52">
        <f>+IFERROR(VLOOKUP($A25&amp;$D$3,BaseRA_VID!$A$3:$I$910,6,0),"N.A.")</f>
        <v>4761.3500000000004</v>
      </c>
      <c r="E25" s="52">
        <f>+IFERROR(VLOOKUP($A25&amp;$D$3,BaseRA_VID!$A$3:$I$910,7,0),"N.A.")</f>
        <v>203267.36</v>
      </c>
      <c r="F25" s="55">
        <f>+IFERROR(VLOOKUP($A25&amp;$D$3,BaseRA_VID!$A$3:$I$910,8,0),"N.A.")</f>
        <v>8347.34</v>
      </c>
      <c r="G25" s="51">
        <f>+IFERROR(VLOOKUP($A25&amp;$D$3,BaseRA_VID!$A$3:$I$910,9,0),"N.A.")</f>
        <v>13108.69</v>
      </c>
    </row>
    <row r="26" spans="1:7" ht="24.75" customHeight="1" thickBot="1" x14ac:dyDescent="0.25">
      <c r="A26" s="15" t="s">
        <v>33</v>
      </c>
      <c r="B26" s="53">
        <f>+IFERROR(VLOOKUP($A26&amp;$D$3,BaseRA_VID!$A$3:$I$910,4,0),"N.A.")</f>
        <v>18308224.600000001</v>
      </c>
      <c r="C26" s="54">
        <f>+IFERROR(VLOOKUP($A26&amp;$D$3,BaseRA_VID!$A$3:$I$910,5,0),"N.A.")</f>
        <v>552168.43999999994</v>
      </c>
      <c r="D26" s="54">
        <f>+IFERROR(VLOOKUP($A26&amp;$D$3,BaseRA_VID!$A$3:$I$910,6,0),"N.A.")</f>
        <v>8282.51</v>
      </c>
      <c r="E26" s="54">
        <f>+IFERROR(VLOOKUP($A26&amp;$D$3,BaseRA_VID!$A$3:$I$910,7,0),"N.A.")</f>
        <v>6374971.4500000002</v>
      </c>
      <c r="F26" s="56">
        <f>+IFERROR(VLOOKUP($A26&amp;$D$3,BaseRA_VID!$A$3:$I$910,8,0),"N.A.")</f>
        <v>193414.39999999999</v>
      </c>
      <c r="G26" s="51">
        <f>+IFERROR(VLOOKUP($A26&amp;$D$3,BaseRA_VID!$A$3:$I$910,9,0),"N.A.")</f>
        <v>201696.91</v>
      </c>
    </row>
    <row r="27" spans="1:7" ht="24.75" customHeight="1" thickTop="1" x14ac:dyDescent="0.2">
      <c r="A27" s="27"/>
      <c r="B27" s="27"/>
      <c r="C27" s="27"/>
      <c r="D27" s="27"/>
      <c r="E27" s="27"/>
      <c r="F27" s="27"/>
      <c r="G27" s="32"/>
    </row>
    <row r="28" spans="1:7" s="27" customFormat="1" x14ac:dyDescent="0.2"/>
    <row r="29" spans="1:7" s="27" customFormat="1" x14ac:dyDescent="0.2"/>
    <row r="30" spans="1:7" s="27" customFormat="1" x14ac:dyDescent="0.2"/>
    <row r="31" spans="1:7" s="27" customFormat="1" x14ac:dyDescent="0.2"/>
    <row r="32" spans="1:7" s="27" customFormat="1" x14ac:dyDescent="0.2"/>
    <row r="33" spans="1:7" s="27" customFormat="1" x14ac:dyDescent="0.2"/>
    <row r="34" spans="1:7" s="27" customFormat="1" x14ac:dyDescent="0.2"/>
    <row r="35" spans="1:7" s="27" customFormat="1" x14ac:dyDescent="0.2"/>
    <row r="36" spans="1:7" s="27" customFormat="1" x14ac:dyDescent="0.2"/>
    <row r="37" spans="1:7" s="27" customFormat="1" x14ac:dyDescent="0.2"/>
    <row r="38" spans="1:7" s="27" customFormat="1" x14ac:dyDescent="0.2">
      <c r="A38" s="22"/>
      <c r="B38" s="8"/>
      <c r="C38" s="8"/>
      <c r="D38" s="8"/>
      <c r="E38" s="8"/>
      <c r="F38" s="8"/>
      <c r="G38" s="8"/>
    </row>
    <row r="39" spans="1:7" x14ac:dyDescent="0.2">
      <c r="A39" s="22"/>
    </row>
    <row r="40" spans="1:7" x14ac:dyDescent="0.2">
      <c r="A40" s="22"/>
    </row>
    <row r="41" spans="1:7" x14ac:dyDescent="0.2">
      <c r="A41" s="22"/>
    </row>
    <row r="42" spans="1:7" x14ac:dyDescent="0.2">
      <c r="A42" s="22"/>
    </row>
    <row r="43" spans="1:7" x14ac:dyDescent="0.2">
      <c r="A43" s="22"/>
    </row>
    <row r="44" spans="1:7" x14ac:dyDescent="0.2">
      <c r="A44" s="22"/>
    </row>
    <row r="45" spans="1:7" x14ac:dyDescent="0.2">
      <c r="A45" s="22"/>
    </row>
    <row r="46" spans="1:7" x14ac:dyDescent="0.2">
      <c r="A46" s="22"/>
    </row>
    <row r="47" spans="1:7" x14ac:dyDescent="0.2">
      <c r="A47" s="22"/>
    </row>
    <row r="48" spans="1:7" x14ac:dyDescent="0.2">
      <c r="A48" s="22"/>
    </row>
    <row r="49" spans="1:1" x14ac:dyDescent="0.2">
      <c r="A49" s="22"/>
    </row>
    <row r="50" spans="1:1" x14ac:dyDescent="0.2">
      <c r="A50" s="22"/>
    </row>
  </sheetData>
  <sheetProtection algorithmName="SHA-512" hashValue="pOA1JcdctdA7WezW6rKc8iSFdXFdYGsAtRsv3RKXZ1w1xlfCMnAalOtdIeED62GsH7j6pO80mUoS7KBtcTuVIw==" saltValue="KxgkRJgbOMhYA4ei+GmVaA==" spinCount="100000" sheet="1" objects="1" scenarios="1"/>
  <mergeCells count="7">
    <mergeCell ref="B1:G1"/>
    <mergeCell ref="D2:E2"/>
    <mergeCell ref="D3:E3"/>
    <mergeCell ref="D4:E4"/>
    <mergeCell ref="A5:A6"/>
    <mergeCell ref="C5:D5"/>
    <mergeCell ref="E5:F5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ListaD!$A$1:$A$3</xm:f>
          </x14:formula1>
          <xm:sqref>D3:E3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tabColor rgb="FF5DFFA6"/>
  </sheetPr>
  <dimension ref="A1:G86"/>
  <sheetViews>
    <sheetView zoomScale="85" zoomScaleNormal="85" workbookViewId="0"/>
  </sheetViews>
  <sheetFormatPr baseColWidth="10" defaultRowHeight="15" x14ac:dyDescent="0.25"/>
  <cols>
    <col min="1" max="1" width="26.85546875" bestFit="1" customWidth="1"/>
    <col min="2" max="2" width="21.7109375" bestFit="1" customWidth="1"/>
    <col min="3" max="3" width="10.85546875" bestFit="1" customWidth="1"/>
    <col min="4" max="4" width="28.42578125" bestFit="1" customWidth="1"/>
    <col min="5" max="5" width="27.85546875" bestFit="1" customWidth="1"/>
    <col min="6" max="6" width="18" bestFit="1" customWidth="1"/>
    <col min="7" max="7" width="25.5703125" bestFit="1" customWidth="1"/>
  </cols>
  <sheetData>
    <row r="1" spans="1:7" x14ac:dyDescent="0.25">
      <c r="B1" s="45"/>
      <c r="C1" s="45"/>
      <c r="D1" s="45" t="s">
        <v>80</v>
      </c>
      <c r="E1" s="45"/>
      <c r="F1" s="45"/>
      <c r="G1" s="45"/>
    </row>
    <row r="2" spans="1:7" x14ac:dyDescent="0.25">
      <c r="B2" s="45"/>
      <c r="C2" s="45"/>
      <c r="D2" s="45" t="s">
        <v>81</v>
      </c>
      <c r="E2" s="45" t="s">
        <v>82</v>
      </c>
      <c r="F2" s="45" t="s">
        <v>83</v>
      </c>
      <c r="G2" s="45" t="s">
        <v>84</v>
      </c>
    </row>
    <row r="3" spans="1:7" x14ac:dyDescent="0.25">
      <c r="A3" t="str">
        <f>+B3&amp;C3</f>
        <v>ALFA45688</v>
      </c>
      <c r="B3" s="100" t="s">
        <v>1</v>
      </c>
      <c r="C3" s="101">
        <v>45688</v>
      </c>
      <c r="D3" s="102">
        <v>179769</v>
      </c>
      <c r="E3" s="103">
        <v>31231</v>
      </c>
      <c r="F3" s="102">
        <v>148538</v>
      </c>
      <c r="G3" s="102">
        <v>896</v>
      </c>
    </row>
    <row r="4" spans="1:7" x14ac:dyDescent="0.25">
      <c r="A4" t="str">
        <f t="shared" ref="A4:A67" si="0">+B4&amp;C4</f>
        <v>ALFA45716</v>
      </c>
      <c r="B4" s="100" t="s">
        <v>1</v>
      </c>
      <c r="C4" s="101">
        <v>45716</v>
      </c>
      <c r="D4" s="102">
        <v>179766</v>
      </c>
      <c r="E4" s="103">
        <v>31231</v>
      </c>
      <c r="F4" s="102">
        <v>148535</v>
      </c>
      <c r="G4" s="102">
        <v>1603</v>
      </c>
    </row>
    <row r="5" spans="1:7" x14ac:dyDescent="0.25">
      <c r="A5" t="str">
        <f t="shared" si="0"/>
        <v>ALFA45747</v>
      </c>
      <c r="B5" s="100" t="s">
        <v>1</v>
      </c>
      <c r="C5" s="101">
        <v>45747</v>
      </c>
      <c r="D5" s="102">
        <v>159733</v>
      </c>
      <c r="E5" s="103">
        <v>31231</v>
      </c>
      <c r="F5" s="102">
        <v>128502</v>
      </c>
      <c r="G5" s="102">
        <v>6031</v>
      </c>
    </row>
    <row r="6" spans="1:7" x14ac:dyDescent="0.25">
      <c r="A6" t="str">
        <f t="shared" si="0"/>
        <v>ALLIANZ45688</v>
      </c>
      <c r="B6" s="100" t="s">
        <v>93</v>
      </c>
      <c r="C6" s="101">
        <v>45688</v>
      </c>
      <c r="D6" s="102">
        <v>321177</v>
      </c>
      <c r="E6" s="103">
        <v>63980</v>
      </c>
      <c r="F6" s="102">
        <v>257197</v>
      </c>
      <c r="G6" s="102">
        <v>8730</v>
      </c>
    </row>
    <row r="7" spans="1:7" x14ac:dyDescent="0.25">
      <c r="A7" t="str">
        <f t="shared" si="0"/>
        <v>ALLIANZ45716</v>
      </c>
      <c r="B7" s="100" t="s">
        <v>93</v>
      </c>
      <c r="C7" s="101">
        <v>45716</v>
      </c>
      <c r="D7" s="102">
        <v>321177</v>
      </c>
      <c r="E7" s="103">
        <v>63980</v>
      </c>
      <c r="F7" s="102">
        <v>257197</v>
      </c>
      <c r="G7" s="102">
        <v>15130</v>
      </c>
    </row>
    <row r="8" spans="1:7" x14ac:dyDescent="0.25">
      <c r="A8" t="str">
        <f t="shared" si="0"/>
        <v>ALLIANZ45747</v>
      </c>
      <c r="B8" s="100" t="s">
        <v>93</v>
      </c>
      <c r="C8" s="101">
        <v>45747</v>
      </c>
      <c r="D8" s="102">
        <v>321177</v>
      </c>
      <c r="E8" s="103">
        <v>63980</v>
      </c>
      <c r="F8" s="102">
        <v>257197</v>
      </c>
      <c r="G8" s="102">
        <v>23277</v>
      </c>
    </row>
    <row r="9" spans="1:7" x14ac:dyDescent="0.25">
      <c r="A9" t="str">
        <f t="shared" si="0"/>
        <v>AXA COLPATRIA45688</v>
      </c>
      <c r="B9" s="100" t="s">
        <v>2</v>
      </c>
      <c r="C9" s="101">
        <v>45688</v>
      </c>
      <c r="D9" s="102">
        <v>536431</v>
      </c>
      <c r="E9" s="103">
        <v>63980</v>
      </c>
      <c r="F9" s="102">
        <v>472451</v>
      </c>
      <c r="G9" s="102">
        <v>11197</v>
      </c>
    </row>
    <row r="10" spans="1:7" x14ac:dyDescent="0.25">
      <c r="A10" t="str">
        <f t="shared" si="0"/>
        <v>AXA COLPATRIA45716</v>
      </c>
      <c r="B10" s="100" t="s">
        <v>2</v>
      </c>
      <c r="C10" s="101">
        <v>45716</v>
      </c>
      <c r="D10" s="102">
        <v>536431</v>
      </c>
      <c r="E10" s="103">
        <v>63980</v>
      </c>
      <c r="F10" s="102">
        <v>472451</v>
      </c>
      <c r="G10" s="102">
        <v>20930</v>
      </c>
    </row>
    <row r="11" spans="1:7" x14ac:dyDescent="0.25">
      <c r="A11" t="str">
        <f t="shared" si="0"/>
        <v>AXA COLPATRIA45747</v>
      </c>
      <c r="B11" s="100" t="s">
        <v>2</v>
      </c>
      <c r="C11" s="101">
        <v>45747</v>
      </c>
      <c r="D11" s="102">
        <v>536431</v>
      </c>
      <c r="E11" s="103">
        <v>63980</v>
      </c>
      <c r="F11" s="102">
        <v>472451</v>
      </c>
      <c r="G11" s="102">
        <v>27749</v>
      </c>
    </row>
    <row r="12" spans="1:7" x14ac:dyDescent="0.25">
      <c r="A12" t="str">
        <f t="shared" si="0"/>
        <v>BBVA SEGUROS45688</v>
      </c>
      <c r="B12" s="100" t="s">
        <v>3</v>
      </c>
      <c r="C12" s="101">
        <v>45688</v>
      </c>
      <c r="D12" s="102">
        <v>173675</v>
      </c>
      <c r="E12" s="103">
        <v>31231</v>
      </c>
      <c r="F12" s="102">
        <v>142444</v>
      </c>
      <c r="G12" s="102">
        <v>1408</v>
      </c>
    </row>
    <row r="13" spans="1:7" x14ac:dyDescent="0.25">
      <c r="A13" t="str">
        <f t="shared" si="0"/>
        <v>BBVA SEGUROS45716</v>
      </c>
      <c r="B13" s="100" t="s">
        <v>3</v>
      </c>
      <c r="C13" s="101">
        <v>45716</v>
      </c>
      <c r="D13" s="102">
        <v>173675</v>
      </c>
      <c r="E13" s="103">
        <v>31231</v>
      </c>
      <c r="F13" s="102">
        <v>142444</v>
      </c>
      <c r="G13" s="102">
        <v>3208</v>
      </c>
    </row>
    <row r="14" spans="1:7" x14ac:dyDescent="0.25">
      <c r="A14" t="str">
        <f t="shared" si="0"/>
        <v>BBVA SEGUROS45747</v>
      </c>
      <c r="B14" s="100" t="s">
        <v>3</v>
      </c>
      <c r="C14" s="101">
        <v>45747</v>
      </c>
      <c r="D14" s="102">
        <v>146519</v>
      </c>
      <c r="E14" s="103">
        <v>31231</v>
      </c>
      <c r="F14" s="102">
        <v>115288</v>
      </c>
      <c r="G14" s="102">
        <v>7547</v>
      </c>
    </row>
    <row r="15" spans="1:7" x14ac:dyDescent="0.25">
      <c r="A15" t="str">
        <f t="shared" si="0"/>
        <v>BERKLEY45688</v>
      </c>
      <c r="B15" s="100" t="s">
        <v>4</v>
      </c>
      <c r="C15" s="101">
        <v>45688</v>
      </c>
      <c r="D15" s="102">
        <v>45166</v>
      </c>
      <c r="E15" s="103">
        <v>26291</v>
      </c>
      <c r="F15" s="102">
        <v>18875</v>
      </c>
      <c r="G15" s="102">
        <v>0</v>
      </c>
    </row>
    <row r="16" spans="1:7" x14ac:dyDescent="0.25">
      <c r="A16" t="str">
        <f t="shared" si="0"/>
        <v>BERKLEY45716</v>
      </c>
      <c r="B16" s="100" t="s">
        <v>4</v>
      </c>
      <c r="C16" s="101">
        <v>45716</v>
      </c>
      <c r="D16" s="102">
        <v>45256</v>
      </c>
      <c r="E16" s="103">
        <v>26291</v>
      </c>
      <c r="F16" s="102">
        <v>18965</v>
      </c>
      <c r="G16" s="102">
        <v>556</v>
      </c>
    </row>
    <row r="17" spans="1:7" x14ac:dyDescent="0.25">
      <c r="A17" t="str">
        <f t="shared" si="0"/>
        <v>BERKLEY45747</v>
      </c>
      <c r="B17" s="100" t="s">
        <v>4</v>
      </c>
      <c r="C17" s="101">
        <v>45747</v>
      </c>
      <c r="D17" s="102">
        <v>45256</v>
      </c>
      <c r="E17" s="103">
        <v>26291</v>
      </c>
      <c r="F17" s="102">
        <v>18965</v>
      </c>
      <c r="G17" s="102">
        <v>1012</v>
      </c>
    </row>
    <row r="18" spans="1:7" x14ac:dyDescent="0.25">
      <c r="A18" t="str">
        <f t="shared" si="0"/>
        <v>BOLIVAR45688</v>
      </c>
      <c r="B18" s="100" t="s">
        <v>5</v>
      </c>
      <c r="C18" s="101">
        <v>45688</v>
      </c>
      <c r="D18" s="102">
        <v>1306909</v>
      </c>
      <c r="E18" s="103">
        <v>63980</v>
      </c>
      <c r="F18" s="102">
        <v>1242929</v>
      </c>
      <c r="G18" s="102">
        <v>15714</v>
      </c>
    </row>
    <row r="19" spans="1:7" x14ac:dyDescent="0.25">
      <c r="A19" t="str">
        <f t="shared" si="0"/>
        <v>BOLIVAR45716</v>
      </c>
      <c r="B19" s="100" t="s">
        <v>5</v>
      </c>
      <c r="C19" s="101">
        <v>45716</v>
      </c>
      <c r="D19" s="102">
        <v>1306909</v>
      </c>
      <c r="E19" s="103">
        <v>63980</v>
      </c>
      <c r="F19" s="102">
        <v>1242929</v>
      </c>
      <c r="G19" s="102">
        <v>24685</v>
      </c>
    </row>
    <row r="20" spans="1:7" x14ac:dyDescent="0.25">
      <c r="A20" t="str">
        <f t="shared" si="0"/>
        <v>BOLIVAR45747</v>
      </c>
      <c r="B20" s="100" t="s">
        <v>5</v>
      </c>
      <c r="C20" s="101">
        <v>45747</v>
      </c>
      <c r="D20" s="102">
        <v>1247252</v>
      </c>
      <c r="E20" s="103">
        <v>63980</v>
      </c>
      <c r="F20" s="102">
        <v>1183272</v>
      </c>
      <c r="G20" s="102">
        <v>49606</v>
      </c>
    </row>
    <row r="21" spans="1:7" x14ac:dyDescent="0.25">
      <c r="A21" t="str">
        <f t="shared" si="0"/>
        <v>CARDIF45688</v>
      </c>
      <c r="B21" s="100" t="s">
        <v>6</v>
      </c>
      <c r="C21" s="101">
        <v>45688</v>
      </c>
      <c r="D21" s="102">
        <v>561895</v>
      </c>
      <c r="E21" s="103">
        <v>63980</v>
      </c>
      <c r="F21" s="102">
        <v>497915</v>
      </c>
      <c r="G21" s="102">
        <v>25477</v>
      </c>
    </row>
    <row r="22" spans="1:7" x14ac:dyDescent="0.25">
      <c r="A22" t="str">
        <f t="shared" si="0"/>
        <v>CARDIF45716</v>
      </c>
      <c r="B22" s="100" t="s">
        <v>6</v>
      </c>
      <c r="C22" s="101">
        <v>45716</v>
      </c>
      <c r="D22" s="102">
        <v>559807</v>
      </c>
      <c r="E22" s="103">
        <v>63980</v>
      </c>
      <c r="F22" s="102">
        <v>495827</v>
      </c>
      <c r="G22" s="102">
        <v>0</v>
      </c>
    </row>
    <row r="23" spans="1:7" x14ac:dyDescent="0.25">
      <c r="A23" t="str">
        <f t="shared" si="0"/>
        <v>CARDIF45747</v>
      </c>
      <c r="B23" s="100" t="s">
        <v>6</v>
      </c>
      <c r="C23" s="101">
        <v>45747</v>
      </c>
      <c r="D23" s="102">
        <v>561895</v>
      </c>
      <c r="E23" s="103">
        <v>63980</v>
      </c>
      <c r="F23" s="102">
        <v>497915</v>
      </c>
      <c r="G23" s="102">
        <v>5551</v>
      </c>
    </row>
    <row r="24" spans="1:7" x14ac:dyDescent="0.25">
      <c r="A24" t="str">
        <f t="shared" si="0"/>
        <v>CHUBB45688</v>
      </c>
      <c r="B24" s="100" t="s">
        <v>7</v>
      </c>
      <c r="C24" s="101">
        <v>45688</v>
      </c>
      <c r="D24" s="102">
        <v>283761</v>
      </c>
      <c r="E24" s="103">
        <v>63980</v>
      </c>
      <c r="F24" s="102">
        <v>219781</v>
      </c>
      <c r="G24" s="102">
        <v>3212</v>
      </c>
    </row>
    <row r="25" spans="1:7" x14ac:dyDescent="0.25">
      <c r="A25" t="str">
        <f t="shared" si="0"/>
        <v>CHUBB45716</v>
      </c>
      <c r="B25" s="100" t="s">
        <v>7</v>
      </c>
      <c r="C25" s="101">
        <v>45716</v>
      </c>
      <c r="D25" s="102">
        <v>283761</v>
      </c>
      <c r="E25" s="103">
        <v>63980</v>
      </c>
      <c r="F25" s="102">
        <v>219781</v>
      </c>
      <c r="G25" s="102">
        <v>4680</v>
      </c>
    </row>
    <row r="26" spans="1:7" x14ac:dyDescent="0.25">
      <c r="A26" t="str">
        <f t="shared" si="0"/>
        <v>CHUBB45747</v>
      </c>
      <c r="B26" s="100" t="s">
        <v>7</v>
      </c>
      <c r="C26" s="101">
        <v>45747</v>
      </c>
      <c r="D26" s="102">
        <v>283761</v>
      </c>
      <c r="E26" s="103">
        <v>63980</v>
      </c>
      <c r="F26" s="102">
        <v>219781</v>
      </c>
      <c r="G26" s="102">
        <v>17879</v>
      </c>
    </row>
    <row r="27" spans="1:7" x14ac:dyDescent="0.25">
      <c r="A27" t="str">
        <f t="shared" si="0"/>
        <v>COFACE45688</v>
      </c>
      <c r="B27" s="100" t="s">
        <v>94</v>
      </c>
      <c r="C27" s="101">
        <v>45688</v>
      </c>
      <c r="D27" s="102">
        <v>95332</v>
      </c>
      <c r="E27" s="103">
        <v>20994</v>
      </c>
      <c r="F27" s="102">
        <v>74338</v>
      </c>
      <c r="G27" s="102">
        <v>1201</v>
      </c>
    </row>
    <row r="28" spans="1:7" x14ac:dyDescent="0.25">
      <c r="A28" t="str">
        <f t="shared" si="0"/>
        <v>COFACE45716</v>
      </c>
      <c r="B28" s="100" t="s">
        <v>94</v>
      </c>
      <c r="C28" s="101">
        <v>45716</v>
      </c>
      <c r="D28" s="102">
        <v>95332</v>
      </c>
      <c r="E28" s="103">
        <v>20994</v>
      </c>
      <c r="F28" s="102">
        <v>74338</v>
      </c>
      <c r="G28" s="102">
        <v>2017</v>
      </c>
    </row>
    <row r="29" spans="1:7" x14ac:dyDescent="0.25">
      <c r="A29" t="str">
        <f t="shared" si="0"/>
        <v>COFACE45747</v>
      </c>
      <c r="B29" s="100" t="s">
        <v>94</v>
      </c>
      <c r="C29" s="101">
        <v>45747</v>
      </c>
      <c r="D29" s="102">
        <v>95332</v>
      </c>
      <c r="E29" s="103">
        <v>20994</v>
      </c>
      <c r="F29" s="102">
        <v>74338</v>
      </c>
      <c r="G29" s="102">
        <v>2619</v>
      </c>
    </row>
    <row r="30" spans="1:7" x14ac:dyDescent="0.25">
      <c r="A30" t="str">
        <f t="shared" si="0"/>
        <v>COLMENA45688</v>
      </c>
      <c r="B30" s="100" t="s">
        <v>114</v>
      </c>
      <c r="C30" s="101">
        <v>45688</v>
      </c>
      <c r="D30" s="102">
        <v>22347</v>
      </c>
      <c r="E30" s="103">
        <v>21868</v>
      </c>
      <c r="F30" s="102">
        <v>479</v>
      </c>
      <c r="G30" s="102">
        <v>148</v>
      </c>
    </row>
    <row r="31" spans="1:7" x14ac:dyDescent="0.25">
      <c r="A31" t="str">
        <f t="shared" si="0"/>
        <v>COLMENA45716</v>
      </c>
      <c r="B31" s="100" t="s">
        <v>114</v>
      </c>
      <c r="C31" s="101">
        <v>45716</v>
      </c>
      <c r="D31" s="102">
        <v>22347</v>
      </c>
      <c r="E31" s="103">
        <v>21868</v>
      </c>
      <c r="F31" s="102">
        <v>479</v>
      </c>
      <c r="G31" s="102">
        <v>305</v>
      </c>
    </row>
    <row r="32" spans="1:7" x14ac:dyDescent="0.25">
      <c r="A32" t="str">
        <f t="shared" si="0"/>
        <v>COLMENA45747</v>
      </c>
      <c r="B32" s="100" t="s">
        <v>114</v>
      </c>
      <c r="C32" s="101">
        <v>45747</v>
      </c>
      <c r="D32" s="102">
        <v>22347</v>
      </c>
      <c r="E32" s="103">
        <v>21868</v>
      </c>
      <c r="F32" s="102">
        <v>479</v>
      </c>
      <c r="G32" s="102">
        <v>243</v>
      </c>
    </row>
    <row r="33" spans="1:7" x14ac:dyDescent="0.25">
      <c r="A33" t="str">
        <f t="shared" si="0"/>
        <v>CONFIANZA45688</v>
      </c>
      <c r="B33" s="100" t="s">
        <v>8</v>
      </c>
      <c r="C33" s="101">
        <v>45688</v>
      </c>
      <c r="D33" s="102">
        <v>137338</v>
      </c>
      <c r="E33" s="103">
        <v>28906</v>
      </c>
      <c r="F33" s="102">
        <v>108432</v>
      </c>
      <c r="G33" s="102">
        <v>5945</v>
      </c>
    </row>
    <row r="34" spans="1:7" x14ac:dyDescent="0.25">
      <c r="A34" t="str">
        <f t="shared" si="0"/>
        <v>CONFIANZA45716</v>
      </c>
      <c r="B34" s="100" t="s">
        <v>8</v>
      </c>
      <c r="C34" s="101">
        <v>45716</v>
      </c>
      <c r="D34" s="102">
        <v>137338</v>
      </c>
      <c r="E34" s="103">
        <v>28906</v>
      </c>
      <c r="F34" s="102">
        <v>108432</v>
      </c>
      <c r="G34" s="102">
        <v>11334</v>
      </c>
    </row>
    <row r="35" spans="1:7" x14ac:dyDescent="0.25">
      <c r="A35" t="str">
        <f t="shared" si="0"/>
        <v>CONFIANZA45747</v>
      </c>
      <c r="B35" s="100" t="s">
        <v>8</v>
      </c>
      <c r="C35" s="101">
        <v>45747</v>
      </c>
      <c r="D35" s="102">
        <v>120634</v>
      </c>
      <c r="E35" s="103">
        <v>28906</v>
      </c>
      <c r="F35" s="102">
        <v>91728</v>
      </c>
      <c r="G35" s="102">
        <v>13466</v>
      </c>
    </row>
    <row r="36" spans="1:7" x14ac:dyDescent="0.25">
      <c r="A36" t="str">
        <f t="shared" si="0"/>
        <v>EQUIDAD45688</v>
      </c>
      <c r="B36" s="100" t="s">
        <v>9</v>
      </c>
      <c r="C36" s="101">
        <v>45688</v>
      </c>
      <c r="D36" s="102">
        <v>79132</v>
      </c>
      <c r="E36" s="103">
        <v>37376</v>
      </c>
      <c r="F36" s="102">
        <v>41756</v>
      </c>
      <c r="G36" s="102">
        <v>1486</v>
      </c>
    </row>
    <row r="37" spans="1:7" x14ac:dyDescent="0.25">
      <c r="A37" t="str">
        <f t="shared" si="0"/>
        <v>EQUIDAD45716</v>
      </c>
      <c r="B37" s="100" t="s">
        <v>9</v>
      </c>
      <c r="C37" s="101">
        <v>45716</v>
      </c>
      <c r="D37" s="102">
        <v>79166</v>
      </c>
      <c r="E37" s="103">
        <v>37376</v>
      </c>
      <c r="F37" s="102">
        <v>41790</v>
      </c>
      <c r="G37" s="102">
        <v>1545</v>
      </c>
    </row>
    <row r="38" spans="1:7" x14ac:dyDescent="0.25">
      <c r="A38" t="str">
        <f t="shared" si="0"/>
        <v>EQUIDAD45747</v>
      </c>
      <c r="B38" s="100" t="s">
        <v>9</v>
      </c>
      <c r="C38" s="101">
        <v>45747</v>
      </c>
      <c r="D38" s="102">
        <v>83169</v>
      </c>
      <c r="E38" s="103">
        <v>37376</v>
      </c>
      <c r="F38" s="102">
        <v>45793</v>
      </c>
      <c r="G38" s="102">
        <v>2187</v>
      </c>
    </row>
    <row r="39" spans="1:7" x14ac:dyDescent="0.25">
      <c r="A39" t="str">
        <f t="shared" si="0"/>
        <v>ESTADO45688</v>
      </c>
      <c r="B39" s="100" t="s">
        <v>10</v>
      </c>
      <c r="C39" s="101">
        <v>45688</v>
      </c>
      <c r="D39" s="102">
        <v>431097</v>
      </c>
      <c r="E39" s="103">
        <v>34449</v>
      </c>
      <c r="F39" s="102">
        <v>396648</v>
      </c>
      <c r="G39" s="102">
        <v>23486</v>
      </c>
    </row>
    <row r="40" spans="1:7" x14ac:dyDescent="0.25">
      <c r="A40" t="str">
        <f t="shared" si="0"/>
        <v>ESTADO45716</v>
      </c>
      <c r="B40" s="100" t="s">
        <v>10</v>
      </c>
      <c r="C40" s="101">
        <v>45716</v>
      </c>
      <c r="D40" s="102">
        <v>431097</v>
      </c>
      <c r="E40" s="103">
        <v>34449</v>
      </c>
      <c r="F40" s="102">
        <v>396648</v>
      </c>
      <c r="G40" s="102">
        <v>39570</v>
      </c>
    </row>
    <row r="41" spans="1:7" x14ac:dyDescent="0.25">
      <c r="A41" t="str">
        <f t="shared" si="0"/>
        <v>ESTADO45747</v>
      </c>
      <c r="B41" s="100" t="s">
        <v>10</v>
      </c>
      <c r="C41" s="101">
        <v>45747</v>
      </c>
      <c r="D41" s="102">
        <v>297698</v>
      </c>
      <c r="E41" s="103">
        <v>34449</v>
      </c>
      <c r="F41" s="102">
        <v>263249</v>
      </c>
      <c r="G41" s="102">
        <v>65670</v>
      </c>
    </row>
    <row r="42" spans="1:7" x14ac:dyDescent="0.25">
      <c r="A42" t="str">
        <f t="shared" si="0"/>
        <v>EVEREST45688</v>
      </c>
      <c r="B42" s="100" t="s">
        <v>115</v>
      </c>
      <c r="C42" s="101">
        <v>45688</v>
      </c>
      <c r="D42" s="102">
        <v>34110</v>
      </c>
      <c r="E42" s="103">
        <v>20994</v>
      </c>
      <c r="F42" s="102">
        <v>13116</v>
      </c>
      <c r="G42" s="102">
        <v>0</v>
      </c>
    </row>
    <row r="43" spans="1:7" x14ac:dyDescent="0.25">
      <c r="A43" t="str">
        <f t="shared" si="0"/>
        <v>EVEREST45716</v>
      </c>
      <c r="B43" s="100" t="s">
        <v>115</v>
      </c>
      <c r="C43" s="101">
        <v>45716</v>
      </c>
      <c r="D43" s="102">
        <v>34589</v>
      </c>
      <c r="E43" s="103">
        <v>20994</v>
      </c>
      <c r="F43" s="102">
        <v>13595</v>
      </c>
      <c r="G43" s="102">
        <v>0</v>
      </c>
    </row>
    <row r="44" spans="1:7" x14ac:dyDescent="0.25">
      <c r="A44" t="str">
        <f t="shared" si="0"/>
        <v>EVEREST45747</v>
      </c>
      <c r="B44" s="100" t="s">
        <v>115</v>
      </c>
      <c r="C44" s="101">
        <v>45747</v>
      </c>
      <c r="D44" s="102">
        <v>33061</v>
      </c>
      <c r="E44" s="103">
        <v>20994</v>
      </c>
      <c r="F44" s="102">
        <v>12067</v>
      </c>
      <c r="G44" s="102">
        <v>0</v>
      </c>
    </row>
    <row r="45" spans="1:7" x14ac:dyDescent="0.25">
      <c r="A45" t="str">
        <f t="shared" si="0"/>
        <v>JMALUCELLI TRAVELERS45688</v>
      </c>
      <c r="B45" s="100" t="s">
        <v>11</v>
      </c>
      <c r="C45" s="101">
        <v>45688</v>
      </c>
      <c r="D45" s="102">
        <v>45059</v>
      </c>
      <c r="E45" s="103">
        <v>20994</v>
      </c>
      <c r="F45" s="102">
        <v>24065</v>
      </c>
      <c r="G45" s="102">
        <v>313</v>
      </c>
    </row>
    <row r="46" spans="1:7" x14ac:dyDescent="0.25">
      <c r="A46" t="str">
        <f t="shared" si="0"/>
        <v>JMALUCELLI TRAVELERS45716</v>
      </c>
      <c r="B46" s="100" t="s">
        <v>11</v>
      </c>
      <c r="C46" s="101">
        <v>45716</v>
      </c>
      <c r="D46" s="102">
        <v>45059</v>
      </c>
      <c r="E46" s="103">
        <v>20994</v>
      </c>
      <c r="F46" s="102">
        <v>24065</v>
      </c>
      <c r="G46" s="102">
        <v>629</v>
      </c>
    </row>
    <row r="47" spans="1:7" x14ac:dyDescent="0.25">
      <c r="A47" t="str">
        <f t="shared" si="0"/>
        <v>JMALUCELLI TRAVELERS45747</v>
      </c>
      <c r="B47" s="100" t="s">
        <v>11</v>
      </c>
      <c r="C47" s="101">
        <v>45747</v>
      </c>
      <c r="D47" s="102">
        <v>45059</v>
      </c>
      <c r="E47" s="103">
        <v>20994</v>
      </c>
      <c r="F47" s="102">
        <v>24065</v>
      </c>
      <c r="G47" s="102">
        <v>267</v>
      </c>
    </row>
    <row r="48" spans="1:7" x14ac:dyDescent="0.25">
      <c r="A48" t="str">
        <f t="shared" si="0"/>
        <v>HDI SEGUROS45688</v>
      </c>
      <c r="B48" s="100" t="s">
        <v>98</v>
      </c>
      <c r="C48" s="101">
        <v>45688</v>
      </c>
      <c r="D48" s="102">
        <v>583483</v>
      </c>
      <c r="E48" s="103">
        <v>40303</v>
      </c>
      <c r="F48" s="102">
        <v>543180</v>
      </c>
      <c r="G48" s="102">
        <v>14357</v>
      </c>
    </row>
    <row r="49" spans="1:7" x14ac:dyDescent="0.25">
      <c r="A49" t="str">
        <f t="shared" si="0"/>
        <v>HDI SEGUROS45716</v>
      </c>
      <c r="B49" s="100" t="s">
        <v>98</v>
      </c>
      <c r="C49" s="101">
        <v>45716</v>
      </c>
      <c r="D49" s="102">
        <v>583483</v>
      </c>
      <c r="E49" s="103">
        <v>40303</v>
      </c>
      <c r="F49" s="102">
        <v>543180</v>
      </c>
      <c r="G49" s="102">
        <v>22380</v>
      </c>
    </row>
    <row r="50" spans="1:7" x14ac:dyDescent="0.25">
      <c r="A50" t="str">
        <f t="shared" si="0"/>
        <v>HDI SEGUROS45747</v>
      </c>
      <c r="B50" s="100" t="s">
        <v>98</v>
      </c>
      <c r="C50" s="101">
        <v>45747</v>
      </c>
      <c r="D50" s="102">
        <v>438483</v>
      </c>
      <c r="E50" s="103">
        <v>40303</v>
      </c>
      <c r="F50" s="102">
        <v>398180</v>
      </c>
      <c r="G50" s="102">
        <v>31670</v>
      </c>
    </row>
    <row r="51" spans="1:7" x14ac:dyDescent="0.25">
      <c r="A51" t="str">
        <f t="shared" si="0"/>
        <v>MAPFRE45688</v>
      </c>
      <c r="B51" s="100" t="s">
        <v>12</v>
      </c>
      <c r="C51" s="101">
        <v>45688</v>
      </c>
      <c r="D51" s="102">
        <v>493258</v>
      </c>
      <c r="E51" s="103">
        <v>63980</v>
      </c>
      <c r="F51" s="102">
        <v>429278</v>
      </c>
      <c r="G51" s="102">
        <v>12316</v>
      </c>
    </row>
    <row r="52" spans="1:7" x14ac:dyDescent="0.25">
      <c r="A52" t="str">
        <f t="shared" si="0"/>
        <v>MAPFRE45716</v>
      </c>
      <c r="B52" s="100" t="s">
        <v>12</v>
      </c>
      <c r="C52" s="101">
        <v>45716</v>
      </c>
      <c r="D52" s="102">
        <v>493258</v>
      </c>
      <c r="E52" s="103">
        <v>63980</v>
      </c>
      <c r="F52" s="102">
        <v>429278</v>
      </c>
      <c r="G52" s="102">
        <v>24295</v>
      </c>
    </row>
    <row r="53" spans="1:7" x14ac:dyDescent="0.25">
      <c r="A53" t="str">
        <f t="shared" si="0"/>
        <v>MAPFRE45747</v>
      </c>
      <c r="B53" s="100" t="s">
        <v>12</v>
      </c>
      <c r="C53" s="101">
        <v>45747</v>
      </c>
      <c r="D53" s="102">
        <v>493258</v>
      </c>
      <c r="E53" s="103">
        <v>63980</v>
      </c>
      <c r="F53" s="102">
        <v>429278</v>
      </c>
      <c r="G53" s="102">
        <v>36006</v>
      </c>
    </row>
    <row r="54" spans="1:7" x14ac:dyDescent="0.25">
      <c r="A54" t="str">
        <f t="shared" si="0"/>
        <v>MUNDIAL45688</v>
      </c>
      <c r="B54" s="100" t="s">
        <v>13</v>
      </c>
      <c r="C54" s="101">
        <v>45688</v>
      </c>
      <c r="D54" s="102">
        <v>236257</v>
      </c>
      <c r="E54" s="103">
        <v>41468</v>
      </c>
      <c r="F54" s="102">
        <v>194789</v>
      </c>
      <c r="G54" s="102">
        <v>22717</v>
      </c>
    </row>
    <row r="55" spans="1:7" x14ac:dyDescent="0.25">
      <c r="A55" t="str">
        <f t="shared" si="0"/>
        <v>MUNDIAL45716</v>
      </c>
      <c r="B55" s="100" t="s">
        <v>13</v>
      </c>
      <c r="C55" s="101">
        <v>45716</v>
      </c>
      <c r="D55" s="102">
        <v>236257</v>
      </c>
      <c r="E55" s="103">
        <v>41468</v>
      </c>
      <c r="F55" s="102">
        <v>194789</v>
      </c>
      <c r="G55" s="102">
        <v>26665</v>
      </c>
    </row>
    <row r="56" spans="1:7" x14ac:dyDescent="0.25">
      <c r="A56" t="str">
        <f t="shared" si="0"/>
        <v>MUNDIAL45747</v>
      </c>
      <c r="B56" s="100" t="s">
        <v>13</v>
      </c>
      <c r="C56" s="101">
        <v>45747</v>
      </c>
      <c r="D56" s="102">
        <v>215417</v>
      </c>
      <c r="E56" s="103">
        <v>41468</v>
      </c>
      <c r="F56" s="102">
        <v>173949</v>
      </c>
      <c r="G56" s="102">
        <v>28889</v>
      </c>
    </row>
    <row r="57" spans="1:7" x14ac:dyDescent="0.25">
      <c r="A57" t="str">
        <f t="shared" si="0"/>
        <v>NACIONAL45688</v>
      </c>
      <c r="B57" s="100" t="s">
        <v>14</v>
      </c>
      <c r="C57" s="101">
        <v>45688</v>
      </c>
      <c r="D57" s="102">
        <v>92725</v>
      </c>
      <c r="E57" s="103">
        <v>20994</v>
      </c>
      <c r="F57" s="102">
        <v>71731</v>
      </c>
      <c r="G57" s="102">
        <v>2674</v>
      </c>
    </row>
    <row r="58" spans="1:7" x14ac:dyDescent="0.25">
      <c r="A58" t="str">
        <f t="shared" si="0"/>
        <v>NACIONAL45716</v>
      </c>
      <c r="B58" s="100" t="s">
        <v>14</v>
      </c>
      <c r="C58" s="101">
        <v>45716</v>
      </c>
      <c r="D58" s="102">
        <v>92725</v>
      </c>
      <c r="E58" s="103">
        <v>20994</v>
      </c>
      <c r="F58" s="102">
        <v>71731</v>
      </c>
      <c r="G58" s="102">
        <v>4644</v>
      </c>
    </row>
    <row r="59" spans="1:7" x14ac:dyDescent="0.25">
      <c r="A59" t="str">
        <f t="shared" si="0"/>
        <v>NACIONAL45747</v>
      </c>
      <c r="B59" s="100" t="s">
        <v>14</v>
      </c>
      <c r="C59" s="101">
        <v>45747</v>
      </c>
      <c r="D59" s="102">
        <v>92725</v>
      </c>
      <c r="E59" s="103">
        <v>20994</v>
      </c>
      <c r="F59" s="102">
        <v>71731</v>
      </c>
      <c r="G59" s="102">
        <v>5181</v>
      </c>
    </row>
    <row r="60" spans="1:7" x14ac:dyDescent="0.25">
      <c r="A60" t="str">
        <f t="shared" si="0"/>
        <v>PREVISORA45688</v>
      </c>
      <c r="B60" s="100" t="s">
        <v>15</v>
      </c>
      <c r="C60" s="101">
        <v>45688</v>
      </c>
      <c r="D60" s="102">
        <v>617742</v>
      </c>
      <c r="E60" s="103">
        <v>37376</v>
      </c>
      <c r="F60" s="102">
        <v>580366</v>
      </c>
      <c r="G60" s="102">
        <v>28107</v>
      </c>
    </row>
    <row r="61" spans="1:7" x14ac:dyDescent="0.25">
      <c r="A61" t="str">
        <f t="shared" si="0"/>
        <v>PREVISORA45716</v>
      </c>
      <c r="B61" s="100" t="s">
        <v>15</v>
      </c>
      <c r="C61" s="101">
        <v>45716</v>
      </c>
      <c r="D61" s="102">
        <v>617742</v>
      </c>
      <c r="E61" s="103">
        <v>37376</v>
      </c>
      <c r="F61" s="102">
        <v>580366</v>
      </c>
      <c r="G61" s="102">
        <v>38600</v>
      </c>
    </row>
    <row r="62" spans="1:7" x14ac:dyDescent="0.25">
      <c r="A62" t="str">
        <f t="shared" si="0"/>
        <v>PREVISORA45747</v>
      </c>
      <c r="B62" s="100" t="s">
        <v>15</v>
      </c>
      <c r="C62" s="101">
        <v>45747</v>
      </c>
      <c r="D62" s="102">
        <v>567742</v>
      </c>
      <c r="E62" s="103">
        <v>37376</v>
      </c>
      <c r="F62" s="102">
        <v>530366</v>
      </c>
      <c r="G62" s="102">
        <v>61558</v>
      </c>
    </row>
    <row r="63" spans="1:7" x14ac:dyDescent="0.25">
      <c r="A63" t="str">
        <f t="shared" si="0"/>
        <v>QUALITAS45688</v>
      </c>
      <c r="B63" s="100" t="s">
        <v>117</v>
      </c>
      <c r="C63" s="101">
        <v>45688</v>
      </c>
      <c r="D63" s="102">
        <v>35394</v>
      </c>
      <c r="E63" s="103">
        <v>21261</v>
      </c>
      <c r="F63" s="102">
        <v>14133</v>
      </c>
      <c r="G63" s="102">
        <v>0</v>
      </c>
    </row>
    <row r="64" spans="1:7" x14ac:dyDescent="0.25">
      <c r="A64" t="str">
        <f t="shared" si="0"/>
        <v>QUALITAS45716</v>
      </c>
      <c r="B64" s="100" t="s">
        <v>117</v>
      </c>
      <c r="C64" s="101">
        <v>45716</v>
      </c>
      <c r="D64" s="102">
        <v>34557</v>
      </c>
      <c r="E64" s="103">
        <v>21261</v>
      </c>
      <c r="F64" s="102">
        <v>13296</v>
      </c>
      <c r="G64" s="102">
        <v>0</v>
      </c>
    </row>
    <row r="65" spans="1:7" x14ac:dyDescent="0.25">
      <c r="A65" t="str">
        <f t="shared" si="0"/>
        <v>QUALITAS45747</v>
      </c>
      <c r="B65" s="100" t="s">
        <v>117</v>
      </c>
      <c r="C65" s="101">
        <v>45747</v>
      </c>
      <c r="D65" s="102">
        <v>33365</v>
      </c>
      <c r="E65" s="103">
        <v>21261</v>
      </c>
      <c r="F65" s="102">
        <v>12104</v>
      </c>
      <c r="G65" s="102">
        <v>0</v>
      </c>
    </row>
    <row r="66" spans="1:7" x14ac:dyDescent="0.25">
      <c r="A66" t="str">
        <f t="shared" si="0"/>
        <v>SBS SEGUROS45688</v>
      </c>
      <c r="B66" s="100" t="s">
        <v>96</v>
      </c>
      <c r="C66" s="101">
        <v>45688</v>
      </c>
      <c r="D66" s="102">
        <v>292750</v>
      </c>
      <c r="E66" s="103">
        <v>63980</v>
      </c>
      <c r="F66" s="102">
        <v>228770</v>
      </c>
      <c r="G66" s="102">
        <v>7614</v>
      </c>
    </row>
    <row r="67" spans="1:7" x14ac:dyDescent="0.25">
      <c r="A67" t="str">
        <f t="shared" si="0"/>
        <v>SBS SEGUROS45716</v>
      </c>
      <c r="B67" s="100" t="s">
        <v>96</v>
      </c>
      <c r="C67" s="101">
        <v>45716</v>
      </c>
      <c r="D67" s="102">
        <v>292750</v>
      </c>
      <c r="E67" s="103">
        <v>63980</v>
      </c>
      <c r="F67" s="102">
        <v>228770</v>
      </c>
      <c r="G67" s="102">
        <v>13514</v>
      </c>
    </row>
    <row r="68" spans="1:7" x14ac:dyDescent="0.25">
      <c r="A68" t="str">
        <f t="shared" ref="A68:A86" si="1">+B68&amp;C68</f>
        <v>SBS SEGUROS45747</v>
      </c>
      <c r="B68" s="100" t="s">
        <v>96</v>
      </c>
      <c r="C68" s="101">
        <v>45747</v>
      </c>
      <c r="D68" s="102">
        <v>292750</v>
      </c>
      <c r="E68" s="103">
        <v>63980</v>
      </c>
      <c r="F68" s="102">
        <v>228770</v>
      </c>
      <c r="G68" s="102">
        <v>5856</v>
      </c>
    </row>
    <row r="69" spans="1:7" x14ac:dyDescent="0.25">
      <c r="A69" t="str">
        <f t="shared" si="1"/>
        <v>SEGUREXPO45688</v>
      </c>
      <c r="B69" s="100" t="s">
        <v>16</v>
      </c>
      <c r="C69" s="101">
        <v>45688</v>
      </c>
      <c r="D69" s="102">
        <v>35179</v>
      </c>
      <c r="E69" s="103">
        <v>25086</v>
      </c>
      <c r="F69" s="102">
        <v>10093</v>
      </c>
      <c r="G69" s="102">
        <v>610</v>
      </c>
    </row>
    <row r="70" spans="1:7" x14ac:dyDescent="0.25">
      <c r="A70" t="str">
        <f t="shared" si="1"/>
        <v>SEGUREXPO45716</v>
      </c>
      <c r="B70" s="100" t="s">
        <v>16</v>
      </c>
      <c r="C70" s="101">
        <v>45716</v>
      </c>
      <c r="D70" s="102">
        <v>35179</v>
      </c>
      <c r="E70" s="103">
        <v>25086</v>
      </c>
      <c r="F70" s="102">
        <v>10093</v>
      </c>
      <c r="G70" s="102">
        <v>974</v>
      </c>
    </row>
    <row r="71" spans="1:7" x14ac:dyDescent="0.25">
      <c r="A71" t="str">
        <f t="shared" si="1"/>
        <v>SEGUREXPO45747</v>
      </c>
      <c r="B71" s="100" t="s">
        <v>16</v>
      </c>
      <c r="C71" s="101">
        <v>45747</v>
      </c>
      <c r="D71" s="102">
        <v>35179</v>
      </c>
      <c r="E71" s="103">
        <v>25086</v>
      </c>
      <c r="F71" s="102">
        <v>10093</v>
      </c>
      <c r="G71" s="102">
        <v>972</v>
      </c>
    </row>
    <row r="72" spans="1:7" x14ac:dyDescent="0.25">
      <c r="A72" t="str">
        <f t="shared" si="1"/>
        <v>SOLIDARIA45688</v>
      </c>
      <c r="B72" s="100" t="s">
        <v>17</v>
      </c>
      <c r="C72" s="101">
        <v>45688</v>
      </c>
      <c r="D72" s="102">
        <v>341369</v>
      </c>
      <c r="E72" s="103">
        <v>37376</v>
      </c>
      <c r="F72" s="102">
        <v>303993</v>
      </c>
      <c r="G72" s="102">
        <v>9189</v>
      </c>
    </row>
    <row r="73" spans="1:7" x14ac:dyDescent="0.25">
      <c r="A73" t="str">
        <f t="shared" si="1"/>
        <v>SOLIDARIA45716</v>
      </c>
      <c r="B73" s="100" t="s">
        <v>17</v>
      </c>
      <c r="C73" s="101">
        <v>45716</v>
      </c>
      <c r="D73" s="102">
        <v>341369</v>
      </c>
      <c r="E73" s="103">
        <v>37376</v>
      </c>
      <c r="F73" s="102">
        <v>303993</v>
      </c>
      <c r="G73" s="102">
        <v>16629</v>
      </c>
    </row>
    <row r="74" spans="1:7" x14ac:dyDescent="0.25">
      <c r="A74" t="str">
        <f t="shared" si="1"/>
        <v>SOLIDARIA45747</v>
      </c>
      <c r="B74" s="100" t="s">
        <v>17</v>
      </c>
      <c r="C74" s="101">
        <v>45747</v>
      </c>
      <c r="D74" s="102">
        <v>336383</v>
      </c>
      <c r="E74" s="103">
        <v>37376</v>
      </c>
      <c r="F74" s="102">
        <v>299007</v>
      </c>
      <c r="G74" s="102">
        <v>22027</v>
      </c>
    </row>
    <row r="75" spans="1:7" x14ac:dyDescent="0.25">
      <c r="A75" t="str">
        <f t="shared" si="1"/>
        <v>SOLUNION45688</v>
      </c>
      <c r="B75" s="100" t="s">
        <v>18</v>
      </c>
      <c r="C75" s="101">
        <v>45688</v>
      </c>
      <c r="D75" s="102">
        <v>45865</v>
      </c>
      <c r="E75" s="103">
        <v>25086</v>
      </c>
      <c r="F75" s="102">
        <v>20779</v>
      </c>
      <c r="G75" s="102">
        <v>910</v>
      </c>
    </row>
    <row r="76" spans="1:7" x14ac:dyDescent="0.25">
      <c r="A76" t="str">
        <f t="shared" si="1"/>
        <v>SOLUNION45716</v>
      </c>
      <c r="B76" s="100" t="s">
        <v>18</v>
      </c>
      <c r="C76" s="101">
        <v>45716</v>
      </c>
      <c r="D76" s="102">
        <v>45865</v>
      </c>
      <c r="E76" s="103">
        <v>25086</v>
      </c>
      <c r="F76" s="102">
        <v>20779</v>
      </c>
      <c r="G76" s="102">
        <v>2028</v>
      </c>
    </row>
    <row r="77" spans="1:7" x14ac:dyDescent="0.25">
      <c r="A77" t="str">
        <f t="shared" si="1"/>
        <v>SOLUNION45747</v>
      </c>
      <c r="B77" s="100" t="s">
        <v>18</v>
      </c>
      <c r="C77" s="101">
        <v>45747</v>
      </c>
      <c r="D77" s="102">
        <v>45865</v>
      </c>
      <c r="E77" s="103">
        <v>25086</v>
      </c>
      <c r="F77" s="102">
        <v>20779</v>
      </c>
      <c r="G77" s="102">
        <v>3917</v>
      </c>
    </row>
    <row r="78" spans="1:7" x14ac:dyDescent="0.25">
      <c r="A78" t="str">
        <f t="shared" si="1"/>
        <v>SURAMERICANA45688</v>
      </c>
      <c r="B78" s="100" t="s">
        <v>19</v>
      </c>
      <c r="C78" s="101">
        <v>45688</v>
      </c>
      <c r="D78" s="102">
        <v>861834</v>
      </c>
      <c r="E78" s="103">
        <v>63980</v>
      </c>
      <c r="F78" s="102">
        <v>797854</v>
      </c>
      <c r="G78" s="102">
        <v>11975</v>
      </c>
    </row>
    <row r="79" spans="1:7" x14ac:dyDescent="0.25">
      <c r="A79" t="str">
        <f t="shared" si="1"/>
        <v>SURAMERICANA45716</v>
      </c>
      <c r="B79" s="100" t="s">
        <v>19</v>
      </c>
      <c r="C79" s="101">
        <v>45716</v>
      </c>
      <c r="D79" s="102">
        <v>861834</v>
      </c>
      <c r="E79" s="103">
        <v>63980</v>
      </c>
      <c r="F79" s="102">
        <v>797854</v>
      </c>
      <c r="G79" s="102">
        <v>20934</v>
      </c>
    </row>
    <row r="80" spans="1:7" x14ac:dyDescent="0.25">
      <c r="A80" t="str">
        <f t="shared" si="1"/>
        <v>SURAMERICANA45747</v>
      </c>
      <c r="B80" s="100" t="s">
        <v>19</v>
      </c>
      <c r="C80" s="101">
        <v>45747</v>
      </c>
      <c r="D80" s="102">
        <v>730621</v>
      </c>
      <c r="E80" s="103">
        <v>63980</v>
      </c>
      <c r="F80" s="102">
        <v>666641</v>
      </c>
      <c r="G80" s="102">
        <v>41008</v>
      </c>
    </row>
    <row r="81" spans="1:7" x14ac:dyDescent="0.25">
      <c r="A81" t="str">
        <f t="shared" si="1"/>
        <v>ZURICH45688</v>
      </c>
      <c r="B81" s="100" t="s">
        <v>20</v>
      </c>
      <c r="C81" s="101">
        <v>45688</v>
      </c>
      <c r="D81" s="102">
        <v>182279</v>
      </c>
      <c r="E81" s="103">
        <v>63980</v>
      </c>
      <c r="F81" s="102">
        <v>118299</v>
      </c>
      <c r="G81" s="102">
        <v>0</v>
      </c>
    </row>
    <row r="82" spans="1:7" x14ac:dyDescent="0.25">
      <c r="A82" t="str">
        <f t="shared" si="1"/>
        <v>ZURICH45716</v>
      </c>
      <c r="B82" s="100" t="s">
        <v>20</v>
      </c>
      <c r="C82" s="101">
        <v>45716</v>
      </c>
      <c r="D82" s="102">
        <v>191628</v>
      </c>
      <c r="E82" s="103">
        <v>63980</v>
      </c>
      <c r="F82" s="102">
        <v>127648</v>
      </c>
      <c r="G82" s="102">
        <v>0</v>
      </c>
    </row>
    <row r="83" spans="1:7" x14ac:dyDescent="0.25">
      <c r="A83" t="str">
        <f t="shared" si="1"/>
        <v>ZURICH45747</v>
      </c>
      <c r="B83" s="100" t="s">
        <v>20</v>
      </c>
      <c r="C83" s="101">
        <v>45747</v>
      </c>
      <c r="D83" s="102">
        <v>190224</v>
      </c>
      <c r="E83" s="103">
        <v>63980</v>
      </c>
      <c r="F83" s="102">
        <v>126244</v>
      </c>
      <c r="G83" s="102">
        <v>0</v>
      </c>
    </row>
    <row r="84" spans="1:7" x14ac:dyDescent="0.25">
      <c r="A84" t="str">
        <f t="shared" si="1"/>
        <v>COMPAÑÍAS45688</v>
      </c>
      <c r="B84" s="100" t="s">
        <v>36</v>
      </c>
      <c r="C84" s="101">
        <v>45688</v>
      </c>
      <c r="D84" s="102">
        <v>8071333</v>
      </c>
      <c r="E84" s="103">
        <v>1099104</v>
      </c>
      <c r="F84" s="102">
        <v>6972229</v>
      </c>
      <c r="G84" s="102">
        <v>209682</v>
      </c>
    </row>
    <row r="85" spans="1:7" x14ac:dyDescent="0.25">
      <c r="A85" t="str">
        <f t="shared" si="1"/>
        <v>COMPAÑÍAS45716</v>
      </c>
      <c r="B85" s="100" t="s">
        <v>36</v>
      </c>
      <c r="C85" s="101">
        <v>45716</v>
      </c>
      <c r="D85" s="102">
        <v>8078358</v>
      </c>
      <c r="E85" s="103">
        <v>1099104</v>
      </c>
      <c r="F85" s="102">
        <v>6979254</v>
      </c>
      <c r="G85" s="102">
        <v>296857</v>
      </c>
    </row>
    <row r="86" spans="1:7" x14ac:dyDescent="0.25">
      <c r="A86" t="str">
        <f t="shared" si="1"/>
        <v>COMPAÑÍAS45747</v>
      </c>
      <c r="B86" s="100" t="s">
        <v>36</v>
      </c>
      <c r="C86" s="101">
        <v>45747</v>
      </c>
      <c r="D86" s="102">
        <v>7471336</v>
      </c>
      <c r="E86" s="103">
        <v>1099104</v>
      </c>
      <c r="F86" s="102">
        <v>6372232</v>
      </c>
      <c r="G86" s="102">
        <v>460188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/>
  <dimension ref="A1:P56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C3" sqref="C3:D3"/>
    </sheetView>
  </sheetViews>
  <sheetFormatPr baseColWidth="10" defaultColWidth="9.140625" defaultRowHeight="14.25" x14ac:dyDescent="0.2"/>
  <cols>
    <col min="1" max="1" width="25.85546875" style="8" customWidth="1"/>
    <col min="2" max="5" width="23.5703125" style="8" customWidth="1"/>
    <col min="6" max="16" width="9.140625" style="27"/>
    <col min="17" max="16384" width="9.140625" style="8"/>
  </cols>
  <sheetData>
    <row r="1" spans="1:16" s="3" customFormat="1" ht="20.25" x14ac:dyDescent="0.25">
      <c r="A1" s="2"/>
      <c r="B1" s="108" t="s">
        <v>34</v>
      </c>
      <c r="C1" s="108"/>
      <c r="D1" s="108"/>
      <c r="E1" s="108"/>
      <c r="F1" s="1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5" customFormat="1" ht="18" x14ac:dyDescent="0.25">
      <c r="A2" s="4"/>
      <c r="C2" s="109" t="s">
        <v>90</v>
      </c>
      <c r="D2" s="109"/>
      <c r="E2" s="11"/>
      <c r="F2" s="11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7" customFormat="1" ht="15.75" x14ac:dyDescent="0.25">
      <c r="A3" s="6"/>
      <c r="C3" s="113">
        <v>45747</v>
      </c>
      <c r="D3" s="114"/>
      <c r="E3" s="39"/>
      <c r="F3" s="1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7" customFormat="1" ht="15.75" customHeight="1" thickBot="1" x14ac:dyDescent="0.3">
      <c r="B4" s="31"/>
      <c r="C4" s="112" t="s">
        <v>35</v>
      </c>
      <c r="D4" s="112"/>
      <c r="E4" s="31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7" customFormat="1" ht="34.5" customHeight="1" thickTop="1" x14ac:dyDescent="0.25">
      <c r="A5" s="110" t="s">
        <v>36</v>
      </c>
      <c r="B5" s="141" t="s">
        <v>89</v>
      </c>
      <c r="C5" s="142"/>
      <c r="D5" s="142"/>
      <c r="E5" s="143"/>
      <c r="F5" s="29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9" customFormat="1" ht="30.75" thickBot="1" x14ac:dyDescent="0.3">
      <c r="A6" s="111"/>
      <c r="B6" s="16" t="s">
        <v>85</v>
      </c>
      <c r="C6" s="35" t="s">
        <v>86</v>
      </c>
      <c r="D6" s="36" t="s">
        <v>87</v>
      </c>
      <c r="E6" s="20" t="s">
        <v>88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4.75" customHeight="1" x14ac:dyDescent="0.2">
      <c r="A7" s="14" t="s">
        <v>1</v>
      </c>
      <c r="B7" s="49">
        <f>+IFERROR(VLOOKUP($A7&amp;$C$3,BaseCM_GEN!$A$3:$I$865,4,0),"N.A.")</f>
        <v>159733</v>
      </c>
      <c r="C7" s="50">
        <f>+IFERROR(VLOOKUP($A7&amp;$C$3,BaseCM_GEN!$A$3:$I$865,5,0),"N.A.")</f>
        <v>31231</v>
      </c>
      <c r="D7" s="50">
        <f>+IFERROR(VLOOKUP($A7&amp;$C$3,BaseCM_GEN!$A$3:$I$865,6,0),"N.A.")</f>
        <v>128502</v>
      </c>
      <c r="E7" s="51">
        <f>+IFERROR(VLOOKUP($A7&amp;$C$3,BaseCM_GEN!$A$3:$I$865,7,0),"N.A.")</f>
        <v>6031</v>
      </c>
    </row>
    <row r="8" spans="1:16" ht="24.75" customHeight="1" x14ac:dyDescent="0.2">
      <c r="A8" s="14" t="s">
        <v>93</v>
      </c>
      <c r="B8" s="49">
        <f>+IFERROR(VLOOKUP($A8&amp;$C$3,BaseCM_GEN!$A$3:$I$865,4,0),"N.A.")</f>
        <v>321177</v>
      </c>
      <c r="C8" s="52">
        <f>+IFERROR(VLOOKUP($A8&amp;$C$3,BaseCM_GEN!$A$3:$I$865,5,0),"N.A.")</f>
        <v>63980</v>
      </c>
      <c r="D8" s="52">
        <f>+IFERROR(VLOOKUP($A8&amp;$C$3,BaseCM_GEN!$A$3:$I$865,6,0),"N.A.")</f>
        <v>257197</v>
      </c>
      <c r="E8" s="51">
        <f>+IFERROR(VLOOKUP($A8&amp;$C$3,BaseCM_GEN!$A$3:$I$865,7,0),"N.A.")</f>
        <v>23277</v>
      </c>
    </row>
    <row r="9" spans="1:16" ht="24.75" customHeight="1" x14ac:dyDescent="0.2">
      <c r="A9" s="14" t="s">
        <v>2</v>
      </c>
      <c r="B9" s="49">
        <f>+IFERROR(VLOOKUP($A9&amp;$C$3,BaseCM_GEN!$A$3:$I$865,4,0),"N.A.")</f>
        <v>536431</v>
      </c>
      <c r="C9" s="52">
        <f>+IFERROR(VLOOKUP($A9&amp;$C$3,BaseCM_GEN!$A$3:$I$865,5,0),"N.A.")</f>
        <v>63980</v>
      </c>
      <c r="D9" s="52">
        <f>+IFERROR(VLOOKUP($A9&amp;$C$3,BaseCM_GEN!$A$3:$I$865,6,0),"N.A.")</f>
        <v>472451</v>
      </c>
      <c r="E9" s="51">
        <f>+IFERROR(VLOOKUP($A9&amp;$C$3,BaseCM_GEN!$A$3:$I$865,7,0),"N.A.")</f>
        <v>27749</v>
      </c>
    </row>
    <row r="10" spans="1:16" ht="24.75" customHeight="1" x14ac:dyDescent="0.2">
      <c r="A10" s="14" t="s">
        <v>3</v>
      </c>
      <c r="B10" s="49">
        <f>+IFERROR(VLOOKUP($A10&amp;$C$3,BaseCM_GEN!$A$3:$I$865,4,0),"N.A.")</f>
        <v>146519</v>
      </c>
      <c r="C10" s="52">
        <f>+IFERROR(VLOOKUP($A10&amp;$C$3,BaseCM_GEN!$A$3:$I$865,5,0),"N.A.")</f>
        <v>31231</v>
      </c>
      <c r="D10" s="52">
        <f>+IFERROR(VLOOKUP($A10&amp;$C$3,BaseCM_GEN!$A$3:$I$865,6,0),"N.A.")</f>
        <v>115288</v>
      </c>
      <c r="E10" s="51">
        <f>+IFERROR(VLOOKUP($A10&amp;$C$3,BaseCM_GEN!$A$3:$I$865,7,0),"N.A.")</f>
        <v>7547</v>
      </c>
      <c r="G10" s="47"/>
    </row>
    <row r="11" spans="1:16" ht="24.75" customHeight="1" x14ac:dyDescent="0.2">
      <c r="A11" s="14" t="s">
        <v>4</v>
      </c>
      <c r="B11" s="49">
        <f>+IFERROR(VLOOKUP($A11&amp;$C$3,BaseCM_GEN!$A$3:$I$865,4,0),"N.A.")</f>
        <v>45256</v>
      </c>
      <c r="C11" s="52">
        <f>+IFERROR(VLOOKUP($A11&amp;$C$3,BaseCM_GEN!$A$3:$I$865,5,0),"N.A.")</f>
        <v>26291</v>
      </c>
      <c r="D11" s="52">
        <f>+IFERROR(VLOOKUP($A11&amp;$C$3,BaseCM_GEN!$A$3:$I$865,6,0),"N.A.")</f>
        <v>18965</v>
      </c>
      <c r="E11" s="51">
        <f>+IFERROR(VLOOKUP($A11&amp;$C$3,BaseCM_GEN!$A$3:$I$865,7,0),"N.A.")</f>
        <v>1012</v>
      </c>
    </row>
    <row r="12" spans="1:16" ht="24.75" customHeight="1" x14ac:dyDescent="0.2">
      <c r="A12" s="14" t="s">
        <v>5</v>
      </c>
      <c r="B12" s="49">
        <f>+IFERROR(VLOOKUP($A12&amp;$C$3,BaseCM_GEN!$A$3:$I$865,4,0),"N.A.")</f>
        <v>1247252</v>
      </c>
      <c r="C12" s="52">
        <f>+IFERROR(VLOOKUP($A12&amp;$C$3,BaseCM_GEN!$A$3:$I$865,5,0),"N.A.")</f>
        <v>63980</v>
      </c>
      <c r="D12" s="52">
        <f>+IFERROR(VLOOKUP($A12&amp;$C$3,BaseCM_GEN!$A$3:$I$865,6,0),"N.A.")</f>
        <v>1183272</v>
      </c>
      <c r="E12" s="51">
        <f>+IFERROR(VLOOKUP($A12&amp;$C$3,BaseCM_GEN!$A$3:$I$865,7,0),"N.A.")</f>
        <v>49606</v>
      </c>
    </row>
    <row r="13" spans="1:16" ht="24.75" customHeight="1" x14ac:dyDescent="0.2">
      <c r="A13" s="14" t="s">
        <v>6</v>
      </c>
      <c r="B13" s="49">
        <f>+IFERROR(VLOOKUP($A13&amp;$C$3,BaseCM_GEN!$A$3:$I$865,4,0),"N.A.")</f>
        <v>561895</v>
      </c>
      <c r="C13" s="52">
        <f>+IFERROR(VLOOKUP($A13&amp;$C$3,BaseCM_GEN!$A$3:$I$865,5,0),"N.A.")</f>
        <v>63980</v>
      </c>
      <c r="D13" s="52">
        <f>+IFERROR(VLOOKUP($A13&amp;$C$3,BaseCM_GEN!$A$3:$I$865,6,0),"N.A.")</f>
        <v>497915</v>
      </c>
      <c r="E13" s="51">
        <f>+IFERROR(VLOOKUP($A13&amp;$C$3,BaseCM_GEN!$A$3:$I$865,7,0),"N.A.")</f>
        <v>5551</v>
      </c>
    </row>
    <row r="14" spans="1:16" ht="24.75" customHeight="1" x14ac:dyDescent="0.2">
      <c r="A14" s="14" t="s">
        <v>7</v>
      </c>
      <c r="B14" s="49">
        <f>+IFERROR(VLOOKUP($A14&amp;$C$3,BaseCM_GEN!$A$3:$I$865,4,0),"N.A.")</f>
        <v>283761</v>
      </c>
      <c r="C14" s="52">
        <f>+IFERROR(VLOOKUP($A14&amp;$C$3,BaseCM_GEN!$A$3:$I$865,5,0),"N.A.")</f>
        <v>63980</v>
      </c>
      <c r="D14" s="52">
        <f>+IFERROR(VLOOKUP($A14&amp;$C$3,BaseCM_GEN!$A$3:$I$865,6,0),"N.A.")</f>
        <v>219781</v>
      </c>
      <c r="E14" s="51">
        <f>+IFERROR(VLOOKUP($A14&amp;$C$3,BaseCM_GEN!$A$3:$I$865,7,0),"N.A.")</f>
        <v>17879</v>
      </c>
    </row>
    <row r="15" spans="1:16" ht="24.75" customHeight="1" x14ac:dyDescent="0.2">
      <c r="A15" s="14" t="s">
        <v>94</v>
      </c>
      <c r="B15" s="49">
        <f>+IFERROR(VLOOKUP($A15&amp;$C$3,BaseCM_GEN!$A$3:$I$865,4,0),"N.A.")</f>
        <v>95332</v>
      </c>
      <c r="C15" s="52">
        <f>+IFERROR(VLOOKUP($A15&amp;$C$3,BaseCM_GEN!$A$3:$I$865,5,0),"N.A.")</f>
        <v>20994</v>
      </c>
      <c r="D15" s="52">
        <f>+IFERROR(VLOOKUP($A15&amp;$C$3,BaseCM_GEN!$A$3:$I$865,6,0),"N.A.")</f>
        <v>74338</v>
      </c>
      <c r="E15" s="51">
        <f>+IFERROR(VLOOKUP($A15&amp;$C$3,BaseCM_GEN!$A$3:$I$865,7,0),"N.A.")</f>
        <v>2619</v>
      </c>
    </row>
    <row r="16" spans="1:16" ht="24.75" customHeight="1" x14ac:dyDescent="0.2">
      <c r="A16" s="14" t="s">
        <v>114</v>
      </c>
      <c r="B16" s="49">
        <f>+IFERROR(VLOOKUP($A16&amp;$C$3,BaseCM_GEN!$A$3:$I$865,4,0),"N.A.")</f>
        <v>22347</v>
      </c>
      <c r="C16" s="52">
        <f>+IFERROR(VLOOKUP($A16&amp;$C$3,BaseCM_GEN!$A$3:$I$865,5,0),"N.A.")</f>
        <v>21868</v>
      </c>
      <c r="D16" s="52">
        <f>+IFERROR(VLOOKUP($A16&amp;$C$3,BaseCM_GEN!$A$3:$I$865,6,0),"N.A.")</f>
        <v>479</v>
      </c>
      <c r="E16" s="51">
        <f>+IFERROR(VLOOKUP($A16&amp;$C$3,BaseCM_GEN!$A$3:$I$865,7,0),"N.A.")</f>
        <v>243</v>
      </c>
    </row>
    <row r="17" spans="1:5" ht="24.75" customHeight="1" x14ac:dyDescent="0.2">
      <c r="A17" s="14" t="s">
        <v>8</v>
      </c>
      <c r="B17" s="49">
        <f>+IFERROR(VLOOKUP($A17&amp;$C$3,BaseCM_GEN!$A$3:$I$865,4,0),"N.A.")</f>
        <v>120634</v>
      </c>
      <c r="C17" s="52">
        <f>+IFERROR(VLOOKUP($A17&amp;$C$3,BaseCM_GEN!$A$3:$I$865,5,0),"N.A.")</f>
        <v>28906</v>
      </c>
      <c r="D17" s="52">
        <f>+IFERROR(VLOOKUP($A17&amp;$C$3,BaseCM_GEN!$A$3:$I$865,6,0),"N.A.")</f>
        <v>91728</v>
      </c>
      <c r="E17" s="51">
        <f>+IFERROR(VLOOKUP($A17&amp;$C$3,BaseCM_GEN!$A$3:$I$865,7,0),"N.A.")</f>
        <v>13466</v>
      </c>
    </row>
    <row r="18" spans="1:5" ht="24.75" customHeight="1" x14ac:dyDescent="0.2">
      <c r="A18" s="14" t="s">
        <v>9</v>
      </c>
      <c r="B18" s="49">
        <f>+IFERROR(VLOOKUP($A18&amp;$C$3,BaseCM_GEN!$A$3:$I$865,4,0),"N.A.")</f>
        <v>83169</v>
      </c>
      <c r="C18" s="52">
        <f>+IFERROR(VLOOKUP($A18&amp;$C$3,BaseCM_GEN!$A$3:$I$865,5,0),"N.A.")</f>
        <v>37376</v>
      </c>
      <c r="D18" s="52">
        <f>+IFERROR(VLOOKUP($A18&amp;$C$3,BaseCM_GEN!$A$3:$I$865,6,0),"N.A.")</f>
        <v>45793</v>
      </c>
      <c r="E18" s="51">
        <f>+IFERROR(VLOOKUP($A18&amp;$C$3,BaseCM_GEN!$A$3:$I$865,7,0),"N.A.")</f>
        <v>2187</v>
      </c>
    </row>
    <row r="19" spans="1:5" ht="24.75" customHeight="1" x14ac:dyDescent="0.2">
      <c r="A19" s="14" t="s">
        <v>10</v>
      </c>
      <c r="B19" s="49">
        <f>+IFERROR(VLOOKUP($A19&amp;$C$3,BaseCM_GEN!$A$3:$I$865,4,0),"N.A.")</f>
        <v>297698</v>
      </c>
      <c r="C19" s="52">
        <f>+IFERROR(VLOOKUP($A19&amp;$C$3,BaseCM_GEN!$A$3:$I$865,5,0),"N.A.")</f>
        <v>34449</v>
      </c>
      <c r="D19" s="52">
        <f>+IFERROR(VLOOKUP($A19&amp;$C$3,BaseCM_GEN!$A$3:$I$865,6,0),"N.A.")</f>
        <v>263249</v>
      </c>
      <c r="E19" s="51">
        <f>+IFERROR(VLOOKUP($A19&amp;$C$3,BaseCM_GEN!$A$3:$I$865,7,0),"N.A.")</f>
        <v>65670</v>
      </c>
    </row>
    <row r="20" spans="1:5" ht="24.75" customHeight="1" x14ac:dyDescent="0.2">
      <c r="A20" s="14" t="s">
        <v>98</v>
      </c>
      <c r="B20" s="49">
        <f>+IFERROR(VLOOKUP($A20&amp;$C$3,BaseCM_GEN!$A$3:$I$865,4,0),"N.A.")</f>
        <v>438483</v>
      </c>
      <c r="C20" s="52">
        <f>+IFERROR(VLOOKUP($A20&amp;$C$3,BaseCM_GEN!$A$3:$I$865,5,0),"N.A.")</f>
        <v>40303</v>
      </c>
      <c r="D20" s="52">
        <f>+IFERROR(VLOOKUP($A20&amp;$C$3,BaseCM_GEN!$A$3:$I$865,6,0),"N.A.")</f>
        <v>398180</v>
      </c>
      <c r="E20" s="51">
        <f>+IFERROR(VLOOKUP($A20&amp;$C$3,BaseCM_GEN!$A$3:$I$865,7,0),"N.A.")</f>
        <v>31670</v>
      </c>
    </row>
    <row r="21" spans="1:5" ht="24.75" customHeight="1" x14ac:dyDescent="0.2">
      <c r="A21" s="14" t="s">
        <v>11</v>
      </c>
      <c r="B21" s="49">
        <f>+IFERROR(VLOOKUP($A21&amp;$C$3,BaseCM_GEN!$A$3:$I$865,4,0),"N.A.")</f>
        <v>45059</v>
      </c>
      <c r="C21" s="52">
        <f>+IFERROR(VLOOKUP($A21&amp;$C$3,BaseCM_GEN!$A$3:$I$865,5,0),"N.A.")</f>
        <v>20994</v>
      </c>
      <c r="D21" s="52">
        <f>+IFERROR(VLOOKUP($A21&amp;$C$3,BaseCM_GEN!$A$3:$I$865,6,0),"N.A.")</f>
        <v>24065</v>
      </c>
      <c r="E21" s="51">
        <f>+IFERROR(VLOOKUP($A21&amp;$C$3,BaseCM_GEN!$A$3:$I$865,7,0),"N.A.")</f>
        <v>267</v>
      </c>
    </row>
    <row r="22" spans="1:5" ht="24.75" customHeight="1" x14ac:dyDescent="0.2">
      <c r="A22" s="14" t="s">
        <v>12</v>
      </c>
      <c r="B22" s="49">
        <f>+IFERROR(VLOOKUP($A22&amp;$C$3,BaseCM_GEN!$A$3:$I$865,4,0),"N.A.")</f>
        <v>493258</v>
      </c>
      <c r="C22" s="52">
        <f>+IFERROR(VLOOKUP($A22&amp;$C$3,BaseCM_GEN!$A$3:$I$865,5,0),"N.A.")</f>
        <v>63980</v>
      </c>
      <c r="D22" s="52">
        <f>+IFERROR(VLOOKUP($A22&amp;$C$3,BaseCM_GEN!$A$3:$I$865,6,0),"N.A.")</f>
        <v>429278</v>
      </c>
      <c r="E22" s="51">
        <f>+IFERROR(VLOOKUP($A22&amp;$C$3,BaseCM_GEN!$A$3:$I$865,7,0),"N.A.")</f>
        <v>36006</v>
      </c>
    </row>
    <row r="23" spans="1:5" ht="24.75" customHeight="1" x14ac:dyDescent="0.2">
      <c r="A23" s="14" t="s">
        <v>13</v>
      </c>
      <c r="B23" s="49">
        <f>+IFERROR(VLOOKUP($A23&amp;$C$3,BaseCM_GEN!$A$3:$I$865,4,0),"N.A.")</f>
        <v>215417</v>
      </c>
      <c r="C23" s="52">
        <f>+IFERROR(VLOOKUP($A23&amp;$C$3,BaseCM_GEN!$A$3:$I$865,5,0),"N.A.")</f>
        <v>41468</v>
      </c>
      <c r="D23" s="52">
        <f>+IFERROR(VLOOKUP($A23&amp;$C$3,BaseCM_GEN!$A$3:$I$865,6,0),"N.A.")</f>
        <v>173949</v>
      </c>
      <c r="E23" s="51">
        <f>+IFERROR(VLOOKUP($A23&amp;$C$3,BaseCM_GEN!$A$3:$I$865,7,0),"N.A.")</f>
        <v>28889</v>
      </c>
    </row>
    <row r="24" spans="1:5" ht="24.75" customHeight="1" x14ac:dyDescent="0.2">
      <c r="A24" s="14" t="s">
        <v>14</v>
      </c>
      <c r="B24" s="49">
        <f>+IFERROR(VLOOKUP($A24&amp;$C$3,BaseCM_GEN!$A$3:$I$865,4,0),"N.A.")</f>
        <v>92725</v>
      </c>
      <c r="C24" s="52">
        <f>+IFERROR(VLOOKUP($A24&amp;$C$3,BaseCM_GEN!$A$3:$I$865,5,0),"N.A.")</f>
        <v>20994</v>
      </c>
      <c r="D24" s="52">
        <f>+IFERROR(VLOOKUP($A24&amp;$C$3,BaseCM_GEN!$A$3:$I$865,6,0),"N.A.")</f>
        <v>71731</v>
      </c>
      <c r="E24" s="51">
        <f>+IFERROR(VLOOKUP($A24&amp;$C$3,BaseCM_GEN!$A$3:$I$865,7,0),"N.A.")</f>
        <v>5181</v>
      </c>
    </row>
    <row r="25" spans="1:5" ht="24.75" customHeight="1" x14ac:dyDescent="0.2">
      <c r="A25" s="14" t="s">
        <v>15</v>
      </c>
      <c r="B25" s="49">
        <f>+IFERROR(VLOOKUP($A25&amp;$C$3,BaseCM_GEN!$A$3:$I$865,4,0),"N.A.")</f>
        <v>567742</v>
      </c>
      <c r="C25" s="52">
        <f>+IFERROR(VLOOKUP($A25&amp;$C$3,BaseCM_GEN!$A$3:$I$865,5,0),"N.A.")</f>
        <v>37376</v>
      </c>
      <c r="D25" s="52">
        <f>+IFERROR(VLOOKUP($A25&amp;$C$3,BaseCM_GEN!$A$3:$I$865,6,0),"N.A.")</f>
        <v>530366</v>
      </c>
      <c r="E25" s="51">
        <f>+IFERROR(VLOOKUP($A25&amp;$C$3,BaseCM_GEN!$A$3:$I$865,7,0),"N.A.")</f>
        <v>61558</v>
      </c>
    </row>
    <row r="26" spans="1:5" ht="24.75" customHeight="1" x14ac:dyDescent="0.2">
      <c r="A26" s="14" t="s">
        <v>117</v>
      </c>
      <c r="B26" s="49">
        <f>+IFERROR(VLOOKUP($A26&amp;$C$3,BaseCM_GEN!$A$3:$I$865,4,0),"N.A.")</f>
        <v>33365</v>
      </c>
      <c r="C26" s="52">
        <f>+IFERROR(VLOOKUP($A26&amp;$C$3,BaseCM_GEN!$A$3:$I$865,5,0),"N.A.")</f>
        <v>21261</v>
      </c>
      <c r="D26" s="52">
        <f>+IFERROR(VLOOKUP($A26&amp;$C$3,BaseCM_GEN!$A$3:$I$865,6,0),"N.A.")</f>
        <v>12104</v>
      </c>
      <c r="E26" s="51">
        <f>+IFERROR(VLOOKUP($A26&amp;$C$3,BaseCM_GEN!$A$3:$I$865,7,0),"N.A.")</f>
        <v>0</v>
      </c>
    </row>
    <row r="27" spans="1:5" ht="24.75" customHeight="1" x14ac:dyDescent="0.2">
      <c r="A27" s="14" t="s">
        <v>96</v>
      </c>
      <c r="B27" s="49">
        <f>+IFERROR(VLOOKUP($A27&amp;$C$3,BaseCM_GEN!$A$3:$I$865,4,0),"N.A.")</f>
        <v>292750</v>
      </c>
      <c r="C27" s="52">
        <f>+IFERROR(VLOOKUP($A27&amp;$C$3,BaseCM_GEN!$A$3:$I$865,5,0),"N.A.")</f>
        <v>63980</v>
      </c>
      <c r="D27" s="52">
        <f>+IFERROR(VLOOKUP($A27&amp;$C$3,BaseCM_GEN!$A$3:$I$865,6,0),"N.A.")</f>
        <v>228770</v>
      </c>
      <c r="E27" s="51">
        <f>+IFERROR(VLOOKUP($A27&amp;$C$3,BaseCM_GEN!$A$3:$I$865,7,0),"N.A.")</f>
        <v>5856</v>
      </c>
    </row>
    <row r="28" spans="1:5" ht="24.75" customHeight="1" x14ac:dyDescent="0.2">
      <c r="A28" s="14" t="s">
        <v>16</v>
      </c>
      <c r="B28" s="49">
        <f>+IFERROR(VLOOKUP($A28&amp;$C$3,BaseCM_GEN!$A$3:$I$865,4,0),"N.A.")</f>
        <v>35179</v>
      </c>
      <c r="C28" s="52">
        <f>+IFERROR(VLOOKUP($A28&amp;$C$3,BaseCM_GEN!$A$3:$I$865,5,0),"N.A.")</f>
        <v>25086</v>
      </c>
      <c r="D28" s="52">
        <f>+IFERROR(VLOOKUP($A28&amp;$C$3,BaseCM_GEN!$A$3:$I$865,6,0),"N.A.")</f>
        <v>10093</v>
      </c>
      <c r="E28" s="51">
        <f>+IFERROR(VLOOKUP($A28&amp;$C$3,BaseCM_GEN!$A$3:$I$865,7,0),"N.A.")</f>
        <v>972</v>
      </c>
    </row>
    <row r="29" spans="1:5" ht="24.75" customHeight="1" x14ac:dyDescent="0.2">
      <c r="A29" s="14" t="s">
        <v>17</v>
      </c>
      <c r="B29" s="49">
        <f>+IFERROR(VLOOKUP($A29&amp;$C$3,BaseCM_GEN!$A$3:$I$865,4,0),"N.A.")</f>
        <v>336383</v>
      </c>
      <c r="C29" s="52">
        <f>+IFERROR(VLOOKUP($A29&amp;$C$3,BaseCM_GEN!$A$3:$I$865,5,0),"N.A.")</f>
        <v>37376</v>
      </c>
      <c r="D29" s="52">
        <f>+IFERROR(VLOOKUP($A29&amp;$C$3,BaseCM_GEN!$A$3:$I$865,6,0),"N.A.")</f>
        <v>299007</v>
      </c>
      <c r="E29" s="51">
        <f>+IFERROR(VLOOKUP($A29&amp;$C$3,BaseCM_GEN!$A$3:$I$865,7,0),"N.A.")</f>
        <v>22027</v>
      </c>
    </row>
    <row r="30" spans="1:5" ht="24.75" customHeight="1" x14ac:dyDescent="0.2">
      <c r="A30" s="14" t="s">
        <v>18</v>
      </c>
      <c r="B30" s="49">
        <f>+IFERROR(VLOOKUP($A30&amp;$C$3,BaseCM_GEN!$A$3:$I$865,4,0),"N.A.")</f>
        <v>45865</v>
      </c>
      <c r="C30" s="52">
        <f>+IFERROR(VLOOKUP($A30&amp;$C$3,BaseCM_GEN!$A$3:$I$865,5,0),"N.A.")</f>
        <v>25086</v>
      </c>
      <c r="D30" s="52">
        <f>+IFERROR(VLOOKUP($A30&amp;$C$3,BaseCM_GEN!$A$3:$I$865,6,0),"N.A.")</f>
        <v>20779</v>
      </c>
      <c r="E30" s="51">
        <f>+IFERROR(VLOOKUP($A30&amp;$C$3,BaseCM_GEN!$A$3:$I$865,7,0),"N.A.")</f>
        <v>3917</v>
      </c>
    </row>
    <row r="31" spans="1:5" ht="24.75" customHeight="1" x14ac:dyDescent="0.2">
      <c r="A31" s="14" t="s">
        <v>19</v>
      </c>
      <c r="B31" s="49">
        <f>+IFERROR(VLOOKUP($A31&amp;$C$3,BaseCM_GEN!$A$3:$I$865,4,0),"N.A.")</f>
        <v>730621</v>
      </c>
      <c r="C31" s="52">
        <f>+IFERROR(VLOOKUP($A31&amp;$C$3,BaseCM_GEN!$A$3:$I$865,5,0),"N.A.")</f>
        <v>63980</v>
      </c>
      <c r="D31" s="52">
        <f>+IFERROR(VLOOKUP($A31&amp;$C$3,BaseCM_GEN!$A$3:$I$865,6,0),"N.A.")</f>
        <v>666641</v>
      </c>
      <c r="E31" s="51">
        <f>+IFERROR(VLOOKUP($A31&amp;$C$3,BaseCM_GEN!$A$3:$I$865,7,0),"N.A.")</f>
        <v>41008</v>
      </c>
    </row>
    <row r="32" spans="1:5" s="27" customFormat="1" ht="15" thickBot="1" x14ac:dyDescent="0.25">
      <c r="A32" s="15" t="s">
        <v>20</v>
      </c>
      <c r="B32" s="53">
        <f>+IFERROR(VLOOKUP($A32&amp;$C$3,BaseCM_GEN!$A$3:$I$865,4,0),"N.A.")</f>
        <v>190224</v>
      </c>
      <c r="C32" s="54">
        <f>+IFERROR(VLOOKUP($A32&amp;$C$3,BaseCM_GEN!$A$3:$I$865,5,0),"N.A.")</f>
        <v>63980</v>
      </c>
      <c r="D32" s="54">
        <f>+IFERROR(VLOOKUP($A32&amp;$C$3,BaseCM_GEN!$A$3:$I$865,6,0),"N.A.")</f>
        <v>126244</v>
      </c>
      <c r="E32" s="51">
        <f>+IFERROR(VLOOKUP($A32&amp;$C$3,BaseCM_GEN!$A$3:$I$865,7,0),"N.A.")</f>
        <v>0</v>
      </c>
    </row>
    <row r="33" spans="1:5" s="27" customFormat="1" ht="15" thickTop="1" x14ac:dyDescent="0.2">
      <c r="E33" s="32"/>
    </row>
    <row r="34" spans="1:5" s="27" customFormat="1" x14ac:dyDescent="0.2"/>
    <row r="35" spans="1:5" s="27" customFormat="1" x14ac:dyDescent="0.2"/>
    <row r="36" spans="1:5" s="27" customFormat="1" x14ac:dyDescent="0.2"/>
    <row r="37" spans="1:5" s="27" customFormat="1" x14ac:dyDescent="0.2"/>
    <row r="38" spans="1:5" s="27" customFormat="1" x14ac:dyDescent="0.2"/>
    <row r="39" spans="1:5" s="27" customFormat="1" x14ac:dyDescent="0.2"/>
    <row r="40" spans="1:5" s="27" customFormat="1" x14ac:dyDescent="0.2"/>
    <row r="41" spans="1:5" s="27" customFormat="1" x14ac:dyDescent="0.2"/>
    <row r="42" spans="1:5" s="27" customFormat="1" x14ac:dyDescent="0.2"/>
    <row r="43" spans="1:5" x14ac:dyDescent="0.2">
      <c r="A43" s="27"/>
      <c r="B43" s="27"/>
      <c r="C43" s="27"/>
      <c r="D43" s="27"/>
      <c r="E43" s="27"/>
    </row>
    <row r="44" spans="1:5" x14ac:dyDescent="0.2">
      <c r="A44" s="22"/>
    </row>
    <row r="45" spans="1:5" x14ac:dyDescent="0.2">
      <c r="A45" s="22"/>
    </row>
    <row r="46" spans="1:5" x14ac:dyDescent="0.2">
      <c r="A46" s="22"/>
    </row>
    <row r="47" spans="1:5" x14ac:dyDescent="0.2">
      <c r="A47" s="22"/>
    </row>
    <row r="48" spans="1:5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</sheetData>
  <sheetProtection algorithmName="SHA-512" hashValue="HpmnkCinU6C+8shKM4qnBuO3MRVVPXaeWeogOP+U4c4WZS0HjeXuGCq2juSvQnyVMhoUvnxE1DBMTdDFO+gE5w==" saltValue="HdNSnQWLHXBe9lK87gvrbQ==" spinCount="100000" sheet="1" objects="1" scenarios="1"/>
  <sortState xmlns:xlrd2="http://schemas.microsoft.com/office/spreadsheetml/2017/richdata2" ref="A7:A32">
    <sortCondition ref="A7:A32"/>
  </sortState>
  <mergeCells count="6">
    <mergeCell ref="C4:D4"/>
    <mergeCell ref="B1:E1"/>
    <mergeCell ref="A5:A6"/>
    <mergeCell ref="B5:E5"/>
    <mergeCell ref="C2:D2"/>
    <mergeCell ref="C3:D3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0000000}">
          <x14:formula1>
            <xm:f>ListaD!$A$1:$A$3</xm:f>
          </x14:formula1>
          <xm:sqref>C3:D3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>
    <tabColor rgb="FF5DFFA6"/>
  </sheetPr>
  <dimension ref="A1:G69"/>
  <sheetViews>
    <sheetView zoomScale="85" zoomScaleNormal="85" workbookViewId="0"/>
  </sheetViews>
  <sheetFormatPr baseColWidth="10" defaultRowHeight="15" x14ac:dyDescent="0.25"/>
  <cols>
    <col min="1" max="1" width="25.42578125" bestFit="1" customWidth="1"/>
    <col min="2" max="2" width="20.28515625" bestFit="1" customWidth="1"/>
    <col min="3" max="3" width="13.5703125" customWidth="1"/>
    <col min="4" max="4" width="28.42578125" bestFit="1" customWidth="1"/>
    <col min="5" max="5" width="27.85546875" bestFit="1" customWidth="1"/>
    <col min="6" max="6" width="18" bestFit="1" customWidth="1"/>
    <col min="7" max="7" width="25.5703125" bestFit="1" customWidth="1"/>
  </cols>
  <sheetData>
    <row r="1" spans="1:7" x14ac:dyDescent="0.25">
      <c r="B1" s="45"/>
      <c r="C1" s="45"/>
      <c r="D1" s="45" t="s">
        <v>80</v>
      </c>
      <c r="E1" s="45"/>
      <c r="F1" s="45"/>
      <c r="G1" s="45"/>
    </row>
    <row r="2" spans="1:7" x14ac:dyDescent="0.25">
      <c r="B2" s="45"/>
      <c r="C2" s="45"/>
      <c r="D2" s="45" t="s">
        <v>81</v>
      </c>
      <c r="E2" s="45" t="s">
        <v>82</v>
      </c>
      <c r="F2" s="45" t="s">
        <v>83</v>
      </c>
      <c r="G2" s="45" t="s">
        <v>84</v>
      </c>
    </row>
    <row r="3" spans="1:7" x14ac:dyDescent="0.25">
      <c r="A3" t="str">
        <f t="shared" ref="A3:A36" si="0">+B3&amp;C3</f>
        <v>ALFA VIDA45688</v>
      </c>
      <c r="B3" s="100" t="s">
        <v>21</v>
      </c>
      <c r="C3" s="101">
        <v>45688</v>
      </c>
      <c r="D3" s="102">
        <v>2178982</v>
      </c>
      <c r="E3" s="103">
        <v>38220</v>
      </c>
      <c r="F3" s="102">
        <v>2140762</v>
      </c>
      <c r="G3" s="102">
        <v>0</v>
      </c>
    </row>
    <row r="4" spans="1:7" x14ac:dyDescent="0.25">
      <c r="A4" t="str">
        <f t="shared" si="0"/>
        <v>ALFA VIDA45716</v>
      </c>
      <c r="B4" s="100" t="s">
        <v>21</v>
      </c>
      <c r="C4" s="101">
        <v>45716</v>
      </c>
      <c r="D4" s="102">
        <v>2226226</v>
      </c>
      <c r="E4" s="103">
        <v>38220</v>
      </c>
      <c r="F4" s="102">
        <v>2188006</v>
      </c>
      <c r="G4" s="102">
        <v>0</v>
      </c>
    </row>
    <row r="5" spans="1:7" x14ac:dyDescent="0.25">
      <c r="A5" t="str">
        <f t="shared" si="0"/>
        <v>ALFA VIDA45747</v>
      </c>
      <c r="B5" s="100" t="s">
        <v>21</v>
      </c>
      <c r="C5" s="101">
        <v>45747</v>
      </c>
      <c r="D5" s="102">
        <v>2131799</v>
      </c>
      <c r="E5" s="103">
        <v>38220</v>
      </c>
      <c r="F5" s="102">
        <v>2093579</v>
      </c>
      <c r="G5" s="102">
        <v>94889</v>
      </c>
    </row>
    <row r="6" spans="1:7" x14ac:dyDescent="0.25">
      <c r="A6" t="str">
        <f t="shared" si="0"/>
        <v>ALLIANZ VIDA45688</v>
      </c>
      <c r="B6" s="100" t="s">
        <v>95</v>
      </c>
      <c r="C6" s="101">
        <v>45688</v>
      </c>
      <c r="D6" s="102">
        <v>284029</v>
      </c>
      <c r="E6" s="103">
        <v>43472</v>
      </c>
      <c r="F6" s="102">
        <v>240557</v>
      </c>
      <c r="G6" s="102">
        <v>13053</v>
      </c>
    </row>
    <row r="7" spans="1:7" x14ac:dyDescent="0.25">
      <c r="A7" t="str">
        <f t="shared" si="0"/>
        <v>ALLIANZ VIDA45716</v>
      </c>
      <c r="B7" s="100" t="s">
        <v>95</v>
      </c>
      <c r="C7" s="101">
        <v>45716</v>
      </c>
      <c r="D7" s="102">
        <v>284029</v>
      </c>
      <c r="E7" s="103">
        <v>43472</v>
      </c>
      <c r="F7" s="102">
        <v>240557</v>
      </c>
      <c r="G7" s="102">
        <v>9860</v>
      </c>
    </row>
    <row r="8" spans="1:7" x14ac:dyDescent="0.25">
      <c r="A8" t="str">
        <f t="shared" si="0"/>
        <v>ALLIANZ VIDA45747</v>
      </c>
      <c r="B8" s="100" t="s">
        <v>95</v>
      </c>
      <c r="C8" s="101">
        <v>45747</v>
      </c>
      <c r="D8" s="102">
        <v>284029</v>
      </c>
      <c r="E8" s="103">
        <v>43472</v>
      </c>
      <c r="F8" s="102">
        <v>240557</v>
      </c>
      <c r="G8" s="102">
        <v>22971</v>
      </c>
    </row>
    <row r="9" spans="1:7" x14ac:dyDescent="0.25">
      <c r="A9" t="str">
        <f t="shared" si="0"/>
        <v>ANDINA45688</v>
      </c>
      <c r="B9" s="100" t="s">
        <v>116</v>
      </c>
      <c r="C9" s="101">
        <v>45688</v>
      </c>
      <c r="D9" s="102">
        <v>31032</v>
      </c>
      <c r="E9" s="103">
        <v>23005</v>
      </c>
      <c r="F9" s="102">
        <v>8027</v>
      </c>
      <c r="G9" s="102">
        <v>0</v>
      </c>
    </row>
    <row r="10" spans="1:7" x14ac:dyDescent="0.25">
      <c r="A10" t="str">
        <f t="shared" si="0"/>
        <v>ANDINA45716</v>
      </c>
      <c r="B10" s="100" t="s">
        <v>116</v>
      </c>
      <c r="C10" s="101">
        <v>45716</v>
      </c>
      <c r="D10" s="102">
        <v>32082</v>
      </c>
      <c r="E10" s="103">
        <v>23005</v>
      </c>
      <c r="F10" s="102">
        <v>9077</v>
      </c>
      <c r="G10" s="102">
        <v>207</v>
      </c>
    </row>
    <row r="11" spans="1:7" x14ac:dyDescent="0.25">
      <c r="A11" t="str">
        <f t="shared" si="0"/>
        <v>ANDINA45747</v>
      </c>
      <c r="B11" s="100" t="s">
        <v>116</v>
      </c>
      <c r="C11" s="101">
        <v>45747</v>
      </c>
      <c r="D11" s="102">
        <v>73489</v>
      </c>
      <c r="E11" s="103">
        <v>23005</v>
      </c>
      <c r="F11" s="102">
        <v>50484</v>
      </c>
      <c r="G11" s="102">
        <v>721</v>
      </c>
    </row>
    <row r="12" spans="1:7" x14ac:dyDescent="0.25">
      <c r="A12" t="str">
        <f t="shared" si="0"/>
        <v>ASULADO45688</v>
      </c>
      <c r="B12" s="100" t="s">
        <v>113</v>
      </c>
      <c r="C12" s="101">
        <v>45688</v>
      </c>
      <c r="D12" s="102">
        <v>1099860</v>
      </c>
      <c r="E12" s="103">
        <v>25932</v>
      </c>
      <c r="F12" s="102">
        <v>1073928</v>
      </c>
      <c r="G12" s="102">
        <v>20043</v>
      </c>
    </row>
    <row r="13" spans="1:7" x14ac:dyDescent="0.25">
      <c r="A13" t="str">
        <f t="shared" si="0"/>
        <v>ASULADO45716</v>
      </c>
      <c r="B13" s="100" t="s">
        <v>113</v>
      </c>
      <c r="C13" s="101">
        <v>45716</v>
      </c>
      <c r="D13" s="102">
        <v>1099860</v>
      </c>
      <c r="E13" s="103">
        <v>25932</v>
      </c>
      <c r="F13" s="102">
        <v>1073928</v>
      </c>
      <c r="G13" s="102">
        <v>39831</v>
      </c>
    </row>
    <row r="14" spans="1:7" x14ac:dyDescent="0.25">
      <c r="A14" t="str">
        <f t="shared" si="0"/>
        <v>ASULADO45747</v>
      </c>
      <c r="B14" s="100" t="s">
        <v>113</v>
      </c>
      <c r="C14" s="101">
        <v>45747</v>
      </c>
      <c r="D14" s="102">
        <v>1099860</v>
      </c>
      <c r="E14" s="103">
        <v>25932</v>
      </c>
      <c r="F14" s="102">
        <v>1073928</v>
      </c>
      <c r="G14" s="102">
        <v>61289</v>
      </c>
    </row>
    <row r="15" spans="1:7" x14ac:dyDescent="0.25">
      <c r="A15" t="str">
        <f t="shared" si="0"/>
        <v>AURORA VIDA45688</v>
      </c>
      <c r="B15" s="100" t="s">
        <v>22</v>
      </c>
      <c r="C15" s="101">
        <v>45688</v>
      </c>
      <c r="D15" s="102">
        <v>30006</v>
      </c>
      <c r="E15" s="103">
        <v>46439</v>
      </c>
      <c r="F15" s="102">
        <v>-16433</v>
      </c>
      <c r="G15" s="102">
        <v>0</v>
      </c>
    </row>
    <row r="16" spans="1:7" x14ac:dyDescent="0.25">
      <c r="A16" t="str">
        <f t="shared" si="0"/>
        <v>AURORA VIDA45716</v>
      </c>
      <c r="B16" s="100" t="s">
        <v>22</v>
      </c>
      <c r="C16" s="101">
        <v>45716</v>
      </c>
      <c r="D16" s="102">
        <v>29812</v>
      </c>
      <c r="E16" s="103">
        <v>31224</v>
      </c>
      <c r="F16" s="102">
        <v>-1412</v>
      </c>
      <c r="G16" s="102">
        <v>0</v>
      </c>
    </row>
    <row r="17" spans="1:7" x14ac:dyDescent="0.25">
      <c r="A17" t="str">
        <f t="shared" si="0"/>
        <v>AURORA VIDA45747</v>
      </c>
      <c r="B17" s="100" t="s">
        <v>22</v>
      </c>
      <c r="C17" s="101">
        <v>45747</v>
      </c>
      <c r="D17" s="102">
        <v>29227</v>
      </c>
      <c r="E17" s="103">
        <v>28297</v>
      </c>
      <c r="F17" s="102">
        <v>930</v>
      </c>
      <c r="G17" s="102">
        <v>0</v>
      </c>
    </row>
    <row r="18" spans="1:7" x14ac:dyDescent="0.25">
      <c r="A18" t="str">
        <f t="shared" si="0"/>
        <v>AXA COLPATRIA VIDA45688</v>
      </c>
      <c r="B18" s="100" t="s">
        <v>23</v>
      </c>
      <c r="C18" s="101">
        <v>45688</v>
      </c>
      <c r="D18" s="102">
        <v>1012012</v>
      </c>
      <c r="E18" s="103">
        <v>46340</v>
      </c>
      <c r="F18" s="102">
        <v>965672</v>
      </c>
      <c r="G18" s="102">
        <v>20570</v>
      </c>
    </row>
    <row r="19" spans="1:7" x14ac:dyDescent="0.25">
      <c r="A19" t="str">
        <f t="shared" si="0"/>
        <v>AXA COLPATRIA VIDA45716</v>
      </c>
      <c r="B19" s="100" t="s">
        <v>23</v>
      </c>
      <c r="C19" s="101">
        <v>45716</v>
      </c>
      <c r="D19" s="102">
        <v>1012012</v>
      </c>
      <c r="E19" s="103">
        <v>46340</v>
      </c>
      <c r="F19" s="102">
        <v>965672</v>
      </c>
      <c r="G19" s="102">
        <v>43772</v>
      </c>
    </row>
    <row r="20" spans="1:7" x14ac:dyDescent="0.25">
      <c r="A20" t="str">
        <f t="shared" si="0"/>
        <v>AXA COLPATRIA VIDA45747</v>
      </c>
      <c r="B20" s="100" t="s">
        <v>23</v>
      </c>
      <c r="C20" s="101">
        <v>45747</v>
      </c>
      <c r="D20" s="102">
        <v>996324</v>
      </c>
      <c r="E20" s="103">
        <v>46340</v>
      </c>
      <c r="F20" s="102">
        <v>949984</v>
      </c>
      <c r="G20" s="102">
        <v>72787</v>
      </c>
    </row>
    <row r="21" spans="1:7" x14ac:dyDescent="0.25">
      <c r="A21" t="str">
        <f t="shared" si="0"/>
        <v>BBVA SEGUROS VIDA45688</v>
      </c>
      <c r="B21" s="100" t="s">
        <v>24</v>
      </c>
      <c r="C21" s="101">
        <v>45688</v>
      </c>
      <c r="D21" s="102">
        <v>819982</v>
      </c>
      <c r="E21" s="103">
        <v>38805</v>
      </c>
      <c r="F21" s="102">
        <v>781177</v>
      </c>
      <c r="G21" s="102">
        <v>19528</v>
      </c>
    </row>
    <row r="22" spans="1:7" x14ac:dyDescent="0.25">
      <c r="A22" t="str">
        <f t="shared" si="0"/>
        <v>BBVA SEGUROS VIDA45716</v>
      </c>
      <c r="B22" s="100" t="s">
        <v>24</v>
      </c>
      <c r="C22" s="101">
        <v>45716</v>
      </c>
      <c r="D22" s="102">
        <v>819982</v>
      </c>
      <c r="E22" s="103">
        <v>38805</v>
      </c>
      <c r="F22" s="102">
        <v>781177</v>
      </c>
      <c r="G22" s="102">
        <v>35291</v>
      </c>
    </row>
    <row r="23" spans="1:7" x14ac:dyDescent="0.25">
      <c r="A23" t="str">
        <f t="shared" si="0"/>
        <v>BBVA SEGUROS VIDA45747</v>
      </c>
      <c r="B23" s="100" t="s">
        <v>24</v>
      </c>
      <c r="C23" s="101">
        <v>45747</v>
      </c>
      <c r="D23" s="102">
        <v>682602</v>
      </c>
      <c r="E23" s="103">
        <v>38805</v>
      </c>
      <c r="F23" s="102">
        <v>643797</v>
      </c>
      <c r="G23" s="102">
        <v>50696</v>
      </c>
    </row>
    <row r="24" spans="1:7" x14ac:dyDescent="0.25">
      <c r="A24" t="str">
        <f t="shared" si="0"/>
        <v>BMI COLOMBIA45688</v>
      </c>
      <c r="B24" s="100" t="s">
        <v>99</v>
      </c>
      <c r="C24" s="101">
        <v>45688</v>
      </c>
      <c r="D24" s="102">
        <v>27608</v>
      </c>
      <c r="E24" s="103">
        <v>23630</v>
      </c>
      <c r="F24" s="102">
        <v>3978</v>
      </c>
      <c r="G24" s="102">
        <v>6</v>
      </c>
    </row>
    <row r="25" spans="1:7" x14ac:dyDescent="0.25">
      <c r="A25" t="str">
        <f t="shared" si="0"/>
        <v>BMI COLOMBIA45716</v>
      </c>
      <c r="B25" s="100" t="s">
        <v>99</v>
      </c>
      <c r="C25" s="101">
        <v>45716</v>
      </c>
      <c r="D25" s="102">
        <v>27608</v>
      </c>
      <c r="E25" s="103">
        <v>23630</v>
      </c>
      <c r="F25" s="102">
        <v>3978</v>
      </c>
      <c r="G25" s="102">
        <v>36</v>
      </c>
    </row>
    <row r="26" spans="1:7" x14ac:dyDescent="0.25">
      <c r="A26" t="str">
        <f t="shared" si="0"/>
        <v>BMI COLOMBIA45747</v>
      </c>
      <c r="B26" s="100" t="s">
        <v>99</v>
      </c>
      <c r="C26" s="101">
        <v>45747</v>
      </c>
      <c r="D26" s="102">
        <v>27608</v>
      </c>
      <c r="E26" s="103">
        <v>23630</v>
      </c>
      <c r="F26" s="102">
        <v>3978</v>
      </c>
      <c r="G26" s="102">
        <v>197</v>
      </c>
    </row>
    <row r="27" spans="1:7" x14ac:dyDescent="0.25">
      <c r="A27" t="str">
        <f t="shared" si="0"/>
        <v>BOLIVAR VIDA45688</v>
      </c>
      <c r="B27" s="100" t="s">
        <v>25</v>
      </c>
      <c r="C27" s="101">
        <v>45688</v>
      </c>
      <c r="D27" s="102">
        <v>3220162</v>
      </c>
      <c r="E27" s="103">
        <v>49267</v>
      </c>
      <c r="F27" s="102">
        <v>3170895</v>
      </c>
      <c r="G27" s="102">
        <v>49684</v>
      </c>
    </row>
    <row r="28" spans="1:7" x14ac:dyDescent="0.25">
      <c r="A28" t="str">
        <f t="shared" si="0"/>
        <v>BOLIVAR VIDA45716</v>
      </c>
      <c r="B28" s="100" t="s">
        <v>25</v>
      </c>
      <c r="C28" s="101">
        <v>45716</v>
      </c>
      <c r="D28" s="102">
        <v>3220160</v>
      </c>
      <c r="E28" s="103">
        <v>43472</v>
      </c>
      <c r="F28" s="102">
        <v>3176688</v>
      </c>
      <c r="G28" s="102">
        <v>68649</v>
      </c>
    </row>
    <row r="29" spans="1:7" x14ac:dyDescent="0.25">
      <c r="A29" t="str">
        <f t="shared" si="0"/>
        <v>BOLIVAR VIDA45747</v>
      </c>
      <c r="B29" s="100" t="s">
        <v>25</v>
      </c>
      <c r="C29" s="101">
        <v>45747</v>
      </c>
      <c r="D29" s="102">
        <v>3150984</v>
      </c>
      <c r="E29" s="103">
        <v>43472</v>
      </c>
      <c r="F29" s="102">
        <v>3107512</v>
      </c>
      <c r="G29" s="102">
        <v>108195</v>
      </c>
    </row>
    <row r="30" spans="1:7" x14ac:dyDescent="0.25">
      <c r="A30" t="str">
        <f t="shared" si="0"/>
        <v>COLMENA ARL45688</v>
      </c>
      <c r="B30" s="100" t="s">
        <v>110</v>
      </c>
      <c r="C30" s="101">
        <v>45688</v>
      </c>
      <c r="D30" s="102">
        <v>365093</v>
      </c>
      <c r="E30" s="103">
        <v>20676</v>
      </c>
      <c r="F30" s="102">
        <v>344417</v>
      </c>
      <c r="G30" s="102">
        <v>25478</v>
      </c>
    </row>
    <row r="31" spans="1:7" x14ac:dyDescent="0.25">
      <c r="A31" t="str">
        <f t="shared" si="0"/>
        <v>COLMENA ARL45716</v>
      </c>
      <c r="B31" s="100" t="s">
        <v>110</v>
      </c>
      <c r="C31" s="101">
        <v>45716</v>
      </c>
      <c r="D31" s="102">
        <v>365093</v>
      </c>
      <c r="E31" s="103">
        <v>20675.7</v>
      </c>
      <c r="F31" s="102">
        <v>344417</v>
      </c>
      <c r="G31" s="102">
        <v>48920</v>
      </c>
    </row>
    <row r="32" spans="1:7" x14ac:dyDescent="0.25">
      <c r="A32" t="str">
        <f t="shared" si="0"/>
        <v>COLMENA ARL45747</v>
      </c>
      <c r="B32" s="100" t="s">
        <v>110</v>
      </c>
      <c r="C32" s="101">
        <v>45747</v>
      </c>
      <c r="D32" s="102">
        <v>185514</v>
      </c>
      <c r="E32" s="103">
        <v>20676</v>
      </c>
      <c r="F32" s="102">
        <v>164838</v>
      </c>
      <c r="G32" s="102">
        <v>79741</v>
      </c>
    </row>
    <row r="33" spans="1:7" x14ac:dyDescent="0.25">
      <c r="A33" t="str">
        <f t="shared" si="0"/>
        <v>COLMENA VIDA45688</v>
      </c>
      <c r="B33" s="100" t="s">
        <v>111</v>
      </c>
      <c r="C33" s="101">
        <v>45688</v>
      </c>
      <c r="D33" s="102">
        <v>161389</v>
      </c>
      <c r="E33" s="103">
        <v>23630</v>
      </c>
      <c r="F33" s="102">
        <v>137759</v>
      </c>
      <c r="G33" s="102">
        <v>1591</v>
      </c>
    </row>
    <row r="34" spans="1:7" x14ac:dyDescent="0.25">
      <c r="A34" t="str">
        <f t="shared" si="0"/>
        <v>COLMENA VIDA45716</v>
      </c>
      <c r="B34" s="100" t="s">
        <v>111</v>
      </c>
      <c r="C34" s="101">
        <v>45716</v>
      </c>
      <c r="D34" s="102">
        <v>161389</v>
      </c>
      <c r="E34" s="103">
        <v>23630</v>
      </c>
      <c r="F34" s="102">
        <v>137759</v>
      </c>
      <c r="G34" s="102">
        <v>2995</v>
      </c>
    </row>
    <row r="35" spans="1:7" x14ac:dyDescent="0.25">
      <c r="A35" t="str">
        <f t="shared" si="0"/>
        <v>COLMENA VIDA45747</v>
      </c>
      <c r="B35" s="100" t="s">
        <v>111</v>
      </c>
      <c r="C35" s="101">
        <v>45747</v>
      </c>
      <c r="D35" s="102">
        <v>143229</v>
      </c>
      <c r="E35" s="103">
        <v>23630</v>
      </c>
      <c r="F35" s="102">
        <v>119599</v>
      </c>
      <c r="G35" s="102">
        <v>5351</v>
      </c>
    </row>
    <row r="36" spans="1:7" x14ac:dyDescent="0.25">
      <c r="A36" t="str">
        <f t="shared" si="0"/>
        <v>COLSANITAS45688</v>
      </c>
      <c r="B36" s="100" t="s">
        <v>112</v>
      </c>
      <c r="C36" s="101">
        <v>45688</v>
      </c>
      <c r="D36" s="102">
        <v>39336</v>
      </c>
      <c r="E36" s="103">
        <v>28297</v>
      </c>
      <c r="F36" s="102">
        <v>11039</v>
      </c>
      <c r="G36" s="102">
        <v>708</v>
      </c>
    </row>
    <row r="37" spans="1:7" x14ac:dyDescent="0.25">
      <c r="A37" t="str">
        <f t="shared" ref="A37:A68" si="1">+B37&amp;C37</f>
        <v>COLSANITAS45716</v>
      </c>
      <c r="B37" s="100" t="s">
        <v>112</v>
      </c>
      <c r="C37" s="101">
        <v>45716</v>
      </c>
      <c r="D37" s="102">
        <v>39336</v>
      </c>
      <c r="E37" s="103">
        <v>28297</v>
      </c>
      <c r="F37" s="102">
        <v>11039</v>
      </c>
      <c r="G37" s="102">
        <v>374</v>
      </c>
    </row>
    <row r="38" spans="1:7" x14ac:dyDescent="0.25">
      <c r="A38" t="str">
        <f t="shared" si="1"/>
        <v>COLSANITAS45747</v>
      </c>
      <c r="B38" s="100" t="s">
        <v>112</v>
      </c>
      <c r="C38" s="101">
        <v>45747</v>
      </c>
      <c r="D38" s="102">
        <v>39311</v>
      </c>
      <c r="E38" s="103">
        <v>28297</v>
      </c>
      <c r="F38" s="102">
        <v>11014</v>
      </c>
      <c r="G38" s="102">
        <v>0</v>
      </c>
    </row>
    <row r="39" spans="1:7" x14ac:dyDescent="0.25">
      <c r="A39" t="str">
        <f t="shared" si="1"/>
        <v>EQUIDAD VIDA45688</v>
      </c>
      <c r="B39" s="100" t="s">
        <v>26</v>
      </c>
      <c r="C39" s="101">
        <v>45688</v>
      </c>
      <c r="D39" s="102">
        <v>65529</v>
      </c>
      <c r="E39" s="103">
        <v>34092</v>
      </c>
      <c r="F39" s="102">
        <v>31437</v>
      </c>
      <c r="G39" s="102">
        <v>0</v>
      </c>
    </row>
    <row r="40" spans="1:7" x14ac:dyDescent="0.25">
      <c r="A40" t="str">
        <f t="shared" si="1"/>
        <v>EQUIDAD VIDA45716</v>
      </c>
      <c r="B40" s="100" t="s">
        <v>26</v>
      </c>
      <c r="C40" s="101">
        <v>45716</v>
      </c>
      <c r="D40" s="102">
        <v>65614</v>
      </c>
      <c r="E40" s="103">
        <v>34092</v>
      </c>
      <c r="F40" s="102">
        <v>31522</v>
      </c>
      <c r="G40" s="102">
        <v>0</v>
      </c>
    </row>
    <row r="41" spans="1:7" x14ac:dyDescent="0.25">
      <c r="A41" t="str">
        <f t="shared" si="1"/>
        <v>EQUIDAD VIDA45747</v>
      </c>
      <c r="B41" s="100" t="s">
        <v>26</v>
      </c>
      <c r="C41" s="101">
        <v>45747</v>
      </c>
      <c r="D41" s="102">
        <v>65302</v>
      </c>
      <c r="E41" s="103">
        <v>34092</v>
      </c>
      <c r="F41" s="102">
        <v>31210</v>
      </c>
      <c r="G41" s="102">
        <v>0</v>
      </c>
    </row>
    <row r="42" spans="1:7" x14ac:dyDescent="0.25">
      <c r="A42" t="str">
        <f t="shared" si="1"/>
        <v>ESTADO VIDA45688</v>
      </c>
      <c r="B42" s="100" t="s">
        <v>27</v>
      </c>
      <c r="C42" s="101">
        <v>45688</v>
      </c>
      <c r="D42" s="102">
        <v>44378</v>
      </c>
      <c r="E42" s="103">
        <v>23630</v>
      </c>
      <c r="F42" s="102">
        <v>20748</v>
      </c>
      <c r="G42" s="102">
        <v>1368</v>
      </c>
    </row>
    <row r="43" spans="1:7" x14ac:dyDescent="0.25">
      <c r="A43" t="str">
        <f t="shared" si="1"/>
        <v>ESTADO VIDA45716</v>
      </c>
      <c r="B43" s="100" t="s">
        <v>27</v>
      </c>
      <c r="C43" s="101">
        <v>45716</v>
      </c>
      <c r="D43" s="102">
        <v>44378</v>
      </c>
      <c r="E43" s="103">
        <v>23630</v>
      </c>
      <c r="F43" s="102">
        <v>20748</v>
      </c>
      <c r="G43" s="102">
        <v>4415</v>
      </c>
    </row>
    <row r="44" spans="1:7" x14ac:dyDescent="0.25">
      <c r="A44" t="str">
        <f t="shared" si="1"/>
        <v>ESTADO VIDA45747</v>
      </c>
      <c r="B44" s="100" t="s">
        <v>27</v>
      </c>
      <c r="C44" s="101">
        <v>45747</v>
      </c>
      <c r="D44" s="102">
        <v>44378</v>
      </c>
      <c r="E44" s="103">
        <v>23630</v>
      </c>
      <c r="F44" s="102">
        <v>20748</v>
      </c>
      <c r="G44" s="102">
        <v>7105</v>
      </c>
    </row>
    <row r="45" spans="1:7" x14ac:dyDescent="0.25">
      <c r="A45" t="str">
        <f t="shared" si="1"/>
        <v>GLOBAL45688</v>
      </c>
      <c r="B45" s="100" t="s">
        <v>28</v>
      </c>
      <c r="C45" s="101">
        <v>45688</v>
      </c>
      <c r="D45" s="102">
        <v>332067</v>
      </c>
      <c r="E45" s="103">
        <v>43440</v>
      </c>
      <c r="F45" s="102">
        <v>288627</v>
      </c>
      <c r="G45" s="102">
        <v>0</v>
      </c>
    </row>
    <row r="46" spans="1:7" x14ac:dyDescent="0.25">
      <c r="A46" t="str">
        <f t="shared" si="1"/>
        <v>GLOBAL45716</v>
      </c>
      <c r="B46" s="100" t="s">
        <v>28</v>
      </c>
      <c r="C46" s="101">
        <v>45716</v>
      </c>
      <c r="D46" s="102">
        <v>332851</v>
      </c>
      <c r="E46" s="103">
        <v>43440</v>
      </c>
      <c r="F46" s="102">
        <v>289411</v>
      </c>
      <c r="G46" s="102">
        <v>0</v>
      </c>
    </row>
    <row r="47" spans="1:7" x14ac:dyDescent="0.25">
      <c r="A47" t="str">
        <f t="shared" si="1"/>
        <v>GLOBAL45747</v>
      </c>
      <c r="B47" s="100" t="s">
        <v>28</v>
      </c>
      <c r="C47" s="101">
        <v>45747</v>
      </c>
      <c r="D47" s="102">
        <v>343014</v>
      </c>
      <c r="E47" s="103">
        <v>43440</v>
      </c>
      <c r="F47" s="102">
        <v>299574</v>
      </c>
      <c r="G47" s="102">
        <v>8855</v>
      </c>
    </row>
    <row r="48" spans="1:7" x14ac:dyDescent="0.25">
      <c r="A48" t="str">
        <f t="shared" si="1"/>
        <v>MAPFRE VIDA45688</v>
      </c>
      <c r="B48" s="100" t="s">
        <v>29</v>
      </c>
      <c r="C48" s="101">
        <v>45688</v>
      </c>
      <c r="D48" s="102">
        <v>266797</v>
      </c>
      <c r="E48" s="103">
        <v>41088</v>
      </c>
      <c r="F48" s="102">
        <v>225709</v>
      </c>
      <c r="G48" s="102">
        <v>0</v>
      </c>
    </row>
    <row r="49" spans="1:7" x14ac:dyDescent="0.25">
      <c r="A49" t="str">
        <f t="shared" si="1"/>
        <v>MAPFRE VIDA45716</v>
      </c>
      <c r="B49" s="100" t="s">
        <v>29</v>
      </c>
      <c r="C49" s="101">
        <v>45716</v>
      </c>
      <c r="D49" s="102">
        <v>275657</v>
      </c>
      <c r="E49" s="103">
        <v>41088</v>
      </c>
      <c r="F49" s="102">
        <v>234569</v>
      </c>
      <c r="G49" s="102">
        <v>218</v>
      </c>
    </row>
    <row r="50" spans="1:7" x14ac:dyDescent="0.25">
      <c r="A50" t="str">
        <f t="shared" si="1"/>
        <v>MAPFRE VIDA45747</v>
      </c>
      <c r="B50" s="100" t="s">
        <v>29</v>
      </c>
      <c r="C50" s="101">
        <v>45747</v>
      </c>
      <c r="D50" s="102">
        <v>275657</v>
      </c>
      <c r="E50" s="103">
        <v>41088</v>
      </c>
      <c r="F50" s="102">
        <v>234569</v>
      </c>
      <c r="G50" s="102">
        <v>4421</v>
      </c>
    </row>
    <row r="51" spans="1:7" x14ac:dyDescent="0.25">
      <c r="A51" t="str">
        <f t="shared" si="1"/>
        <v>METLIFE45688</v>
      </c>
      <c r="B51" s="100" t="s">
        <v>30</v>
      </c>
      <c r="C51" s="101">
        <v>45688</v>
      </c>
      <c r="D51" s="102">
        <v>418444</v>
      </c>
      <c r="E51" s="103">
        <v>35878</v>
      </c>
      <c r="F51" s="102">
        <v>382566</v>
      </c>
      <c r="G51" s="102">
        <v>3505</v>
      </c>
    </row>
    <row r="52" spans="1:7" x14ac:dyDescent="0.25">
      <c r="A52" t="str">
        <f t="shared" si="1"/>
        <v>METLIFE45716</v>
      </c>
      <c r="B52" s="100" t="s">
        <v>30</v>
      </c>
      <c r="C52" s="101">
        <v>45716</v>
      </c>
      <c r="D52" s="102">
        <v>418444</v>
      </c>
      <c r="E52" s="103">
        <v>35878</v>
      </c>
      <c r="F52" s="102">
        <v>382566</v>
      </c>
      <c r="G52" s="102">
        <v>9633</v>
      </c>
    </row>
    <row r="53" spans="1:7" x14ac:dyDescent="0.25">
      <c r="A53" t="str">
        <f t="shared" si="1"/>
        <v>METLIFE45747</v>
      </c>
      <c r="B53" s="100" t="s">
        <v>30</v>
      </c>
      <c r="C53" s="101">
        <v>45747</v>
      </c>
      <c r="D53" s="102">
        <v>418444</v>
      </c>
      <c r="E53" s="103">
        <v>35878</v>
      </c>
      <c r="F53" s="102">
        <v>382566</v>
      </c>
      <c r="G53" s="102">
        <v>16541</v>
      </c>
    </row>
    <row r="54" spans="1:7" x14ac:dyDescent="0.25">
      <c r="A54" t="str">
        <f t="shared" si="1"/>
        <v>PANAMERICAN VIDA45688</v>
      </c>
      <c r="B54" s="100" t="s">
        <v>31</v>
      </c>
      <c r="C54" s="101">
        <v>45688</v>
      </c>
      <c r="D54" s="102">
        <v>49308</v>
      </c>
      <c r="E54" s="103">
        <v>23630</v>
      </c>
      <c r="F54" s="102">
        <v>25678</v>
      </c>
      <c r="G54" s="102">
        <v>0</v>
      </c>
    </row>
    <row r="55" spans="1:7" x14ac:dyDescent="0.25">
      <c r="A55" t="str">
        <f t="shared" si="1"/>
        <v>PANAMERICAN VIDA45716</v>
      </c>
      <c r="B55" s="100" t="s">
        <v>31</v>
      </c>
      <c r="C55" s="101">
        <v>45716</v>
      </c>
      <c r="D55" s="102">
        <v>49536</v>
      </c>
      <c r="E55" s="103">
        <v>23630</v>
      </c>
      <c r="F55" s="102">
        <v>25906</v>
      </c>
      <c r="G55" s="102">
        <v>0</v>
      </c>
    </row>
    <row r="56" spans="1:7" x14ac:dyDescent="0.25">
      <c r="A56" t="str">
        <f t="shared" si="1"/>
        <v>PANAMERICAN VIDA45747</v>
      </c>
      <c r="B56" s="100" t="s">
        <v>31</v>
      </c>
      <c r="C56" s="101">
        <v>45747</v>
      </c>
      <c r="D56" s="102">
        <v>72640</v>
      </c>
      <c r="E56" s="103">
        <v>23630</v>
      </c>
      <c r="F56" s="102">
        <v>49010</v>
      </c>
      <c r="G56" s="102">
        <v>0</v>
      </c>
    </row>
    <row r="57" spans="1:7" x14ac:dyDescent="0.25">
      <c r="A57" t="str">
        <f t="shared" si="1"/>
        <v>POSITIVA45688</v>
      </c>
      <c r="B57" s="100" t="s">
        <v>32</v>
      </c>
      <c r="C57" s="101">
        <v>45688</v>
      </c>
      <c r="D57" s="102">
        <v>1129259</v>
      </c>
      <c r="E57" s="103">
        <v>40545</v>
      </c>
      <c r="F57" s="102">
        <v>1088714</v>
      </c>
      <c r="G57" s="102">
        <v>29119</v>
      </c>
    </row>
    <row r="58" spans="1:7" x14ac:dyDescent="0.25">
      <c r="A58" t="str">
        <f t="shared" si="1"/>
        <v>POSITIVA45716</v>
      </c>
      <c r="B58" s="100" t="s">
        <v>32</v>
      </c>
      <c r="C58" s="101">
        <v>45716</v>
      </c>
      <c r="D58" s="102">
        <v>1129259</v>
      </c>
      <c r="E58" s="103">
        <v>40545</v>
      </c>
      <c r="F58" s="102">
        <v>1088714</v>
      </c>
      <c r="G58" s="102">
        <v>60096</v>
      </c>
    </row>
    <row r="59" spans="1:7" x14ac:dyDescent="0.25">
      <c r="A59" t="str">
        <f t="shared" si="1"/>
        <v>POSITIVA45747</v>
      </c>
      <c r="B59" s="100" t="s">
        <v>32</v>
      </c>
      <c r="C59" s="101">
        <v>45747</v>
      </c>
      <c r="D59" s="102">
        <v>1129259</v>
      </c>
      <c r="E59" s="103">
        <v>40545</v>
      </c>
      <c r="F59" s="102">
        <v>1088714</v>
      </c>
      <c r="G59" s="102">
        <v>76692</v>
      </c>
    </row>
    <row r="60" spans="1:7" x14ac:dyDescent="0.25">
      <c r="A60" t="str">
        <f t="shared" si="1"/>
        <v>SKANDIA45688</v>
      </c>
      <c r="B60" s="100" t="s">
        <v>104</v>
      </c>
      <c r="C60" s="101">
        <v>45688</v>
      </c>
      <c r="D60" s="102">
        <v>131047</v>
      </c>
      <c r="E60" s="103">
        <v>24188</v>
      </c>
      <c r="F60" s="102">
        <v>106859</v>
      </c>
      <c r="G60" s="102">
        <v>628</v>
      </c>
    </row>
    <row r="61" spans="1:7" x14ac:dyDescent="0.25">
      <c r="A61" t="str">
        <f t="shared" si="1"/>
        <v>SKANDIA45716</v>
      </c>
      <c r="B61" s="100" t="s">
        <v>104</v>
      </c>
      <c r="C61" s="101">
        <v>45716</v>
      </c>
      <c r="D61" s="102">
        <v>131047</v>
      </c>
      <c r="E61" s="103">
        <v>24188</v>
      </c>
      <c r="F61" s="102">
        <v>106859</v>
      </c>
      <c r="G61" s="102">
        <v>2640</v>
      </c>
    </row>
    <row r="62" spans="1:7" x14ac:dyDescent="0.25">
      <c r="A62" t="str">
        <f t="shared" si="1"/>
        <v>SKANDIA45747</v>
      </c>
      <c r="B62" s="100" t="s">
        <v>104</v>
      </c>
      <c r="C62" s="101">
        <v>45747</v>
      </c>
      <c r="D62" s="102">
        <v>116047</v>
      </c>
      <c r="E62" s="103">
        <v>24188</v>
      </c>
      <c r="F62" s="102">
        <v>91859</v>
      </c>
      <c r="G62" s="102">
        <v>18957</v>
      </c>
    </row>
    <row r="63" spans="1:7" x14ac:dyDescent="0.25">
      <c r="A63" t="str">
        <f t="shared" si="1"/>
        <v>SURAMERICANA VIDA45688</v>
      </c>
      <c r="B63" s="100" t="s">
        <v>33</v>
      </c>
      <c r="C63" s="101">
        <v>45688</v>
      </c>
      <c r="D63" s="102">
        <v>2909013</v>
      </c>
      <c r="E63" s="103">
        <v>63980</v>
      </c>
      <c r="F63" s="102">
        <v>2845033</v>
      </c>
      <c r="G63" s="102">
        <v>61859</v>
      </c>
    </row>
    <row r="64" spans="1:7" x14ac:dyDescent="0.25">
      <c r="A64" t="str">
        <f t="shared" si="1"/>
        <v>SURAMERICANA VIDA45716</v>
      </c>
      <c r="B64" s="100" t="s">
        <v>33</v>
      </c>
      <c r="C64" s="101">
        <v>45716</v>
      </c>
      <c r="D64" s="102">
        <v>2909013</v>
      </c>
      <c r="E64" s="103">
        <v>63980</v>
      </c>
      <c r="F64" s="102">
        <v>2845033</v>
      </c>
      <c r="G64" s="102">
        <v>115149</v>
      </c>
    </row>
    <row r="65" spans="1:7" x14ac:dyDescent="0.25">
      <c r="A65" t="str">
        <f t="shared" si="1"/>
        <v>SURAMERICANA VIDA45747</v>
      </c>
      <c r="B65" s="100" t="s">
        <v>33</v>
      </c>
      <c r="C65" s="101">
        <v>45747</v>
      </c>
      <c r="D65" s="102">
        <v>2557468</v>
      </c>
      <c r="E65" s="103">
        <v>63980</v>
      </c>
      <c r="F65" s="102">
        <v>2493488</v>
      </c>
      <c r="G65" s="102">
        <v>201182</v>
      </c>
    </row>
    <row r="66" spans="1:7" x14ac:dyDescent="0.25">
      <c r="A66" t="str">
        <f t="shared" si="1"/>
        <v>COMPAÑÍAS45688</v>
      </c>
      <c r="B66" s="100" t="s">
        <v>36</v>
      </c>
      <c r="C66" s="101">
        <v>45688</v>
      </c>
      <c r="D66" s="102">
        <v>14615334</v>
      </c>
      <c r="E66" s="103">
        <v>738184</v>
      </c>
      <c r="F66" s="102">
        <v>13877150</v>
      </c>
      <c r="G66" s="102">
        <v>247140</v>
      </c>
    </row>
    <row r="67" spans="1:7" x14ac:dyDescent="0.25">
      <c r="A67" t="str">
        <f t="shared" si="1"/>
        <v>COMPAÑÍAS45716</v>
      </c>
      <c r="B67" s="100" t="s">
        <v>36</v>
      </c>
      <c r="C67" s="101">
        <v>45716</v>
      </c>
      <c r="D67" s="102">
        <v>14673388</v>
      </c>
      <c r="E67" s="103">
        <v>717173.7</v>
      </c>
      <c r="F67" s="102">
        <v>13956214</v>
      </c>
      <c r="G67" s="102">
        <v>442085</v>
      </c>
    </row>
    <row r="68" spans="1:7" x14ac:dyDescent="0.25">
      <c r="A68" t="str">
        <f t="shared" si="1"/>
        <v>COMPAÑÍAS45747</v>
      </c>
      <c r="B68" s="100" t="s">
        <v>36</v>
      </c>
      <c r="C68" s="101">
        <v>45747</v>
      </c>
      <c r="D68" s="102">
        <v>13866187</v>
      </c>
      <c r="E68" s="103">
        <v>714247</v>
      </c>
      <c r="F68" s="102">
        <v>13151940</v>
      </c>
      <c r="G68" s="102">
        <v>830590</v>
      </c>
    </row>
    <row r="69" spans="1:7" x14ac:dyDescent="0.25">
      <c r="C69" s="4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/>
  <dimension ref="A1:P51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C3" sqref="C3:D3"/>
    </sheetView>
  </sheetViews>
  <sheetFormatPr baseColWidth="10" defaultColWidth="9.140625" defaultRowHeight="14.25" x14ac:dyDescent="0.2"/>
  <cols>
    <col min="1" max="1" width="25.85546875" style="8" customWidth="1"/>
    <col min="2" max="5" width="23.5703125" style="8" customWidth="1"/>
    <col min="6" max="16" width="9.140625" style="27"/>
    <col min="17" max="16384" width="9.140625" style="8"/>
  </cols>
  <sheetData>
    <row r="1" spans="1:16" s="3" customFormat="1" ht="20.25" x14ac:dyDescent="0.25">
      <c r="A1" s="2"/>
      <c r="B1" s="108" t="s">
        <v>55</v>
      </c>
      <c r="C1" s="108"/>
      <c r="D1" s="108"/>
      <c r="E1" s="108"/>
      <c r="F1" s="1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5" customFormat="1" ht="18" x14ac:dyDescent="0.25">
      <c r="A2" s="4"/>
      <c r="C2" s="109" t="s">
        <v>90</v>
      </c>
      <c r="D2" s="109"/>
      <c r="E2" s="11"/>
      <c r="F2" s="11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7" customFormat="1" ht="15.75" x14ac:dyDescent="0.25">
      <c r="A3" s="6"/>
      <c r="C3" s="113">
        <v>45747</v>
      </c>
      <c r="D3" s="114"/>
      <c r="E3" s="39"/>
      <c r="F3" s="1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7" customFormat="1" ht="15.75" customHeight="1" thickBot="1" x14ac:dyDescent="0.3">
      <c r="B4" s="31"/>
      <c r="C4" s="112" t="s">
        <v>35</v>
      </c>
      <c r="D4" s="112"/>
      <c r="E4" s="31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7" customFormat="1" ht="34.5" customHeight="1" thickTop="1" x14ac:dyDescent="0.25">
      <c r="A5" s="110" t="s">
        <v>36</v>
      </c>
      <c r="B5" s="141" t="s">
        <v>89</v>
      </c>
      <c r="C5" s="142"/>
      <c r="D5" s="142"/>
      <c r="E5" s="143"/>
      <c r="F5" s="29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9" customFormat="1" ht="30.75" thickBot="1" x14ac:dyDescent="0.3">
      <c r="A6" s="111"/>
      <c r="B6" s="16" t="s">
        <v>85</v>
      </c>
      <c r="C6" s="35" t="s">
        <v>86</v>
      </c>
      <c r="D6" s="36" t="s">
        <v>87</v>
      </c>
      <c r="E6" s="20" t="s">
        <v>88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4.75" customHeight="1" x14ac:dyDescent="0.2">
      <c r="A7" s="30" t="s">
        <v>21</v>
      </c>
      <c r="B7" s="49">
        <f>+IFERROR(VLOOKUP($A7&amp;$C$3,BaseCM_VID!$A$3:$I$913,4,0),"N.A.")</f>
        <v>2131799</v>
      </c>
      <c r="C7" s="50">
        <f>+IFERROR(VLOOKUP($A7&amp;$C$3,BaseCM_VID!$A$3:$I$913,5,0),"N.A.")</f>
        <v>38220</v>
      </c>
      <c r="D7" s="50">
        <f>+IFERROR(VLOOKUP($A7&amp;$C$3,BaseCM_VID!$A$3:$I$913,6,0),"N.A.")</f>
        <v>2093579</v>
      </c>
      <c r="E7" s="51">
        <f>+IFERROR(VLOOKUP($A7&amp;$C$3,BaseCM_VID!$A$3:$I$913,7,0),"N.A.")</f>
        <v>94889</v>
      </c>
    </row>
    <row r="8" spans="1:16" ht="24.75" customHeight="1" x14ac:dyDescent="0.2">
      <c r="A8" s="66" t="s">
        <v>95</v>
      </c>
      <c r="B8" s="49">
        <f>+IFERROR(VLOOKUP($A8&amp;$C$3,BaseCM_VID!$A$3:$I$913,4,0),"N.A.")</f>
        <v>284029</v>
      </c>
      <c r="C8" s="52">
        <f>+IFERROR(VLOOKUP($A8&amp;$C$3,BaseCM_VID!$A$3:$I$913,5,0),"N.A.")</f>
        <v>43472</v>
      </c>
      <c r="D8" s="52">
        <f>+IFERROR(VLOOKUP($A8&amp;$C$3,BaseCM_VID!$A$3:$I$913,6,0),"N.A.")</f>
        <v>240557</v>
      </c>
      <c r="E8" s="51">
        <f>+IFERROR(VLOOKUP($A8&amp;$C$3,BaseCM_VID!$A$3:$I$913,7,0),"N.A.")</f>
        <v>22971</v>
      </c>
    </row>
    <row r="9" spans="1:16" ht="24.75" customHeight="1" x14ac:dyDescent="0.2">
      <c r="A9" s="66" t="s">
        <v>116</v>
      </c>
      <c r="B9" s="49">
        <f>+IFERROR(VLOOKUP($A9&amp;$C$3,BaseCM_VID!$A$3:$I$913,4,0),"N.A.")</f>
        <v>73489</v>
      </c>
      <c r="C9" s="52">
        <f>+IFERROR(VLOOKUP($A9&amp;$C$3,BaseCM_VID!$A$3:$I$913,5,0),"N.A.")</f>
        <v>23005</v>
      </c>
      <c r="D9" s="52">
        <f>+IFERROR(VLOOKUP($A9&amp;$C$3,BaseCM_VID!$A$3:$I$913,6,0),"N.A.")</f>
        <v>50484</v>
      </c>
      <c r="E9" s="51">
        <f>+IFERROR(VLOOKUP($A9&amp;$C$3,BaseCM_VID!$A$3:$I$913,7,0),"N.A.")</f>
        <v>721</v>
      </c>
    </row>
    <row r="10" spans="1:16" ht="24.75" customHeight="1" x14ac:dyDescent="0.2">
      <c r="A10" s="66" t="s">
        <v>113</v>
      </c>
      <c r="B10" s="49">
        <f>+IFERROR(VLOOKUP($A10&amp;$C$3,BaseCM_VID!$A$3:$I$913,4,0),"N.A.")</f>
        <v>1099860</v>
      </c>
      <c r="C10" s="52">
        <f>+IFERROR(VLOOKUP($A10&amp;$C$3,BaseCM_VID!$A$3:$I$913,5,0),"N.A.")</f>
        <v>25932</v>
      </c>
      <c r="D10" s="52">
        <f>+IFERROR(VLOOKUP($A10&amp;$C$3,BaseCM_VID!$A$3:$I$913,6,0),"N.A.")</f>
        <v>1073928</v>
      </c>
      <c r="E10" s="51">
        <f>+IFERROR(VLOOKUP($A10&amp;$C$3,BaseCM_VID!$A$3:$I$913,7,0),"N.A.")</f>
        <v>61289</v>
      </c>
    </row>
    <row r="11" spans="1:16" ht="24.75" customHeight="1" x14ac:dyDescent="0.2">
      <c r="A11" s="14" t="s">
        <v>22</v>
      </c>
      <c r="B11" s="49">
        <f>+IFERROR(VLOOKUP($A11&amp;$C$3,BaseCM_VID!$A$3:$I$913,4,0),"N.A.")</f>
        <v>29227</v>
      </c>
      <c r="C11" s="52">
        <f>+IFERROR(VLOOKUP($A11&amp;$C$3,BaseCM_VID!$A$3:$I$913,5,0),"N.A.")</f>
        <v>28297</v>
      </c>
      <c r="D11" s="52">
        <f>+IFERROR(VLOOKUP($A11&amp;$C$3,BaseCM_VID!$A$3:$I$913,6,0),"N.A.")</f>
        <v>930</v>
      </c>
      <c r="E11" s="51">
        <f>+IFERROR(VLOOKUP($A11&amp;$C$3,BaseCM_VID!$A$3:$I$913,7,0),"N.A.")</f>
        <v>0</v>
      </c>
      <c r="G11" s="47"/>
    </row>
    <row r="12" spans="1:16" ht="24.75" customHeight="1" x14ac:dyDescent="0.2">
      <c r="A12" s="14" t="s">
        <v>23</v>
      </c>
      <c r="B12" s="49">
        <f>+IFERROR(VLOOKUP($A12&amp;$C$3,BaseCM_VID!$A$3:$I$913,4,0),"N.A.")</f>
        <v>996324</v>
      </c>
      <c r="C12" s="52">
        <f>+IFERROR(VLOOKUP($A12&amp;$C$3,BaseCM_VID!$A$3:$I$913,5,0),"N.A.")</f>
        <v>46340</v>
      </c>
      <c r="D12" s="52">
        <f>+IFERROR(VLOOKUP($A12&amp;$C$3,BaseCM_VID!$A$3:$I$913,6,0),"N.A.")</f>
        <v>949984</v>
      </c>
      <c r="E12" s="51">
        <f>+IFERROR(VLOOKUP($A12&amp;$C$3,BaseCM_VID!$A$3:$I$913,7,0),"N.A.")</f>
        <v>72787</v>
      </c>
    </row>
    <row r="13" spans="1:16" ht="24.75" customHeight="1" x14ac:dyDescent="0.2">
      <c r="A13" s="14" t="s">
        <v>24</v>
      </c>
      <c r="B13" s="49">
        <f>+IFERROR(VLOOKUP($A13&amp;$C$3,BaseCM_VID!$A$3:$I$913,4,0),"N.A.")</f>
        <v>682602</v>
      </c>
      <c r="C13" s="52">
        <f>+IFERROR(VLOOKUP($A13&amp;$C$3,BaseCM_VID!$A$3:$I$913,5,0),"N.A.")</f>
        <v>38805</v>
      </c>
      <c r="D13" s="52">
        <f>+IFERROR(VLOOKUP($A13&amp;$C$3,BaseCM_VID!$A$3:$I$913,6,0),"N.A.")</f>
        <v>643797</v>
      </c>
      <c r="E13" s="51">
        <f>+IFERROR(VLOOKUP($A13&amp;$C$3,BaseCM_VID!$A$3:$I$913,7,0),"N.A.")</f>
        <v>50696</v>
      </c>
    </row>
    <row r="14" spans="1:16" ht="24.75" customHeight="1" x14ac:dyDescent="0.2">
      <c r="A14" s="14" t="s">
        <v>99</v>
      </c>
      <c r="B14" s="49">
        <f>+IFERROR(VLOOKUP($A14&amp;$C$3,BaseCM_VID!$A$3:$I$913,4,0),"N.A.")</f>
        <v>27608</v>
      </c>
      <c r="C14" s="52">
        <f>+IFERROR(VLOOKUP($A14&amp;$C$3,BaseCM_VID!$A$3:$I$913,5,0),"N.A.")</f>
        <v>23630</v>
      </c>
      <c r="D14" s="52">
        <f>+IFERROR(VLOOKUP($A14&amp;$C$3,BaseCM_VID!$A$3:$I$913,6,0),"N.A.")</f>
        <v>3978</v>
      </c>
      <c r="E14" s="51">
        <f>+IFERROR(VLOOKUP($A14&amp;$C$3,BaseCM_VID!$A$3:$I$913,7,0),"N.A.")</f>
        <v>197</v>
      </c>
    </row>
    <row r="15" spans="1:16" ht="24.75" customHeight="1" x14ac:dyDescent="0.2">
      <c r="A15" s="14" t="s">
        <v>25</v>
      </c>
      <c r="B15" s="49">
        <f>+IFERROR(VLOOKUP($A15&amp;$C$3,BaseCM_VID!$A$3:$I$913,4,0),"N.A.")</f>
        <v>3150984</v>
      </c>
      <c r="C15" s="52">
        <f>+IFERROR(VLOOKUP($A15&amp;$C$3,BaseCM_VID!$A$3:$I$913,5,0),"N.A.")</f>
        <v>43472</v>
      </c>
      <c r="D15" s="52">
        <f>+IFERROR(VLOOKUP($A15&amp;$C$3,BaseCM_VID!$A$3:$I$913,6,0),"N.A.")</f>
        <v>3107512</v>
      </c>
      <c r="E15" s="51">
        <f>+IFERROR(VLOOKUP($A15&amp;$C$3,BaseCM_VID!$A$3:$I$913,7,0),"N.A.")</f>
        <v>108195</v>
      </c>
    </row>
    <row r="16" spans="1:16" ht="24.75" customHeight="1" x14ac:dyDescent="0.2">
      <c r="A16" s="14" t="s">
        <v>110</v>
      </c>
      <c r="B16" s="49">
        <f>+IFERROR(VLOOKUP($A16&amp;$C$3,BaseCM_VID!$A$3:$I$913,4,0),"N.A.")</f>
        <v>185514</v>
      </c>
      <c r="C16" s="52">
        <f>+IFERROR(VLOOKUP($A16&amp;$C$3,BaseCM_VID!$A$3:$I$913,5,0),"N.A.")</f>
        <v>20676</v>
      </c>
      <c r="D16" s="52">
        <f>+IFERROR(VLOOKUP($A16&amp;$C$3,BaseCM_VID!$A$3:$I$913,6,0),"N.A.")</f>
        <v>164838</v>
      </c>
      <c r="E16" s="51">
        <f>+IFERROR(VLOOKUP($A16&amp;$C$3,BaseCM_VID!$A$3:$I$913,7,0),"N.A.")</f>
        <v>79741</v>
      </c>
    </row>
    <row r="17" spans="1:5" ht="24.75" customHeight="1" x14ac:dyDescent="0.2">
      <c r="A17" s="14" t="s">
        <v>111</v>
      </c>
      <c r="B17" s="49">
        <f>+IFERROR(VLOOKUP($A17&amp;$C$3,BaseCM_VID!$A$3:$I$913,4,0),"N.A.")</f>
        <v>143229</v>
      </c>
      <c r="C17" s="52">
        <f>+IFERROR(VLOOKUP($A17&amp;$C$3,BaseCM_VID!$A$3:$I$913,5,0),"N.A.")</f>
        <v>23630</v>
      </c>
      <c r="D17" s="52">
        <f>+IFERROR(VLOOKUP($A17&amp;$C$3,BaseCM_VID!$A$3:$I$913,6,0),"N.A.")</f>
        <v>119599</v>
      </c>
      <c r="E17" s="51">
        <f>+IFERROR(VLOOKUP($A17&amp;$C$3,BaseCM_VID!$A$3:$I$913,7,0),"N.A.")</f>
        <v>5351</v>
      </c>
    </row>
    <row r="18" spans="1:5" ht="24.75" customHeight="1" x14ac:dyDescent="0.2">
      <c r="A18" s="14" t="s">
        <v>112</v>
      </c>
      <c r="B18" s="49">
        <f>+IFERROR(VLOOKUP($A18&amp;$C$3,BaseCM_VID!$A$3:$I$913,4,0),"N.A.")</f>
        <v>39311</v>
      </c>
      <c r="C18" s="52">
        <f>+IFERROR(VLOOKUP($A18&amp;$C$3,BaseCM_VID!$A$3:$I$913,5,0),"N.A.")</f>
        <v>28297</v>
      </c>
      <c r="D18" s="52">
        <f>+IFERROR(VLOOKUP($A18&amp;$C$3,BaseCM_VID!$A$3:$I$913,6,0),"N.A.")</f>
        <v>11014</v>
      </c>
      <c r="E18" s="51">
        <f>+IFERROR(VLOOKUP($A18&amp;$C$3,BaseCM_VID!$A$3:$I$913,7,0),"N.A.")</f>
        <v>0</v>
      </c>
    </row>
    <row r="19" spans="1:5" ht="24.75" customHeight="1" x14ac:dyDescent="0.2">
      <c r="A19" s="14" t="s">
        <v>26</v>
      </c>
      <c r="B19" s="49">
        <f>+IFERROR(VLOOKUP($A19&amp;$C$3,BaseCM_VID!$A$3:$I$913,4,0),"N.A.")</f>
        <v>65302</v>
      </c>
      <c r="C19" s="52">
        <f>+IFERROR(VLOOKUP($A19&amp;$C$3,BaseCM_VID!$A$3:$I$913,5,0),"N.A.")</f>
        <v>34092</v>
      </c>
      <c r="D19" s="52">
        <f>+IFERROR(VLOOKUP($A19&amp;$C$3,BaseCM_VID!$A$3:$I$913,6,0),"N.A.")</f>
        <v>31210</v>
      </c>
      <c r="E19" s="51">
        <f>+IFERROR(VLOOKUP($A19&amp;$C$3,BaseCM_VID!$A$3:$I$913,7,0),"N.A.")</f>
        <v>0</v>
      </c>
    </row>
    <row r="20" spans="1:5" ht="24.75" customHeight="1" x14ac:dyDescent="0.2">
      <c r="A20" s="14" t="s">
        <v>27</v>
      </c>
      <c r="B20" s="49">
        <f>+IFERROR(VLOOKUP($A20&amp;$C$3,BaseCM_VID!$A$3:$I$913,4,0),"N.A.")</f>
        <v>44378</v>
      </c>
      <c r="C20" s="52">
        <f>+IFERROR(VLOOKUP($A20&amp;$C$3,BaseCM_VID!$A$3:$I$913,5,0),"N.A.")</f>
        <v>23630</v>
      </c>
      <c r="D20" s="52">
        <f>+IFERROR(VLOOKUP($A20&amp;$C$3,BaseCM_VID!$A$3:$I$913,6,0),"N.A.")</f>
        <v>20748</v>
      </c>
      <c r="E20" s="51">
        <f>+IFERROR(VLOOKUP($A20&amp;$C$3,BaseCM_VID!$A$3:$I$913,7,0),"N.A.")</f>
        <v>7105</v>
      </c>
    </row>
    <row r="21" spans="1:5" ht="24.75" customHeight="1" x14ac:dyDescent="0.2">
      <c r="A21" s="14" t="s">
        <v>28</v>
      </c>
      <c r="B21" s="49">
        <f>+IFERROR(VLOOKUP($A21&amp;$C$3,BaseCM_VID!$A$3:$I$913,4,0),"N.A.")</f>
        <v>343014</v>
      </c>
      <c r="C21" s="52">
        <f>+IFERROR(VLOOKUP($A21&amp;$C$3,BaseCM_VID!$A$3:$I$913,5,0),"N.A.")</f>
        <v>43440</v>
      </c>
      <c r="D21" s="52">
        <f>+IFERROR(VLOOKUP($A21&amp;$C$3,BaseCM_VID!$A$3:$I$913,6,0),"N.A.")</f>
        <v>299574</v>
      </c>
      <c r="E21" s="51">
        <f>+IFERROR(VLOOKUP($A21&amp;$C$3,BaseCM_VID!$A$3:$I$913,7,0),"N.A.")</f>
        <v>8855</v>
      </c>
    </row>
    <row r="22" spans="1:5" ht="24.75" customHeight="1" x14ac:dyDescent="0.2">
      <c r="A22" s="14" t="s">
        <v>29</v>
      </c>
      <c r="B22" s="49">
        <f>+IFERROR(VLOOKUP($A22&amp;$C$3,BaseCM_VID!$A$3:$I$913,4,0),"N.A.")</f>
        <v>275657</v>
      </c>
      <c r="C22" s="52">
        <f>+IFERROR(VLOOKUP($A22&amp;$C$3,BaseCM_VID!$A$3:$I$913,5,0),"N.A.")</f>
        <v>41088</v>
      </c>
      <c r="D22" s="52">
        <f>+IFERROR(VLOOKUP($A22&amp;$C$3,BaseCM_VID!$A$3:$I$913,6,0),"N.A.")</f>
        <v>234569</v>
      </c>
      <c r="E22" s="51">
        <f>+IFERROR(VLOOKUP($A22&amp;$C$3,BaseCM_VID!$A$3:$I$913,7,0),"N.A.")</f>
        <v>4421</v>
      </c>
    </row>
    <row r="23" spans="1:5" ht="24.75" customHeight="1" x14ac:dyDescent="0.2">
      <c r="A23" s="14" t="s">
        <v>30</v>
      </c>
      <c r="B23" s="49">
        <f>+IFERROR(VLOOKUP($A23&amp;$C$3,BaseCM_VID!$A$3:$I$913,4,0),"N.A.")</f>
        <v>418444</v>
      </c>
      <c r="C23" s="52">
        <f>+IFERROR(VLOOKUP($A23&amp;$C$3,BaseCM_VID!$A$3:$I$913,5,0),"N.A.")</f>
        <v>35878</v>
      </c>
      <c r="D23" s="52">
        <f>+IFERROR(VLOOKUP($A23&amp;$C$3,BaseCM_VID!$A$3:$I$913,6,0),"N.A.")</f>
        <v>382566</v>
      </c>
      <c r="E23" s="51">
        <f>+IFERROR(VLOOKUP($A23&amp;$C$3,BaseCM_VID!$A$3:$I$913,7,0),"N.A.")</f>
        <v>16541</v>
      </c>
    </row>
    <row r="24" spans="1:5" ht="24.75" customHeight="1" x14ac:dyDescent="0.2">
      <c r="A24" s="14" t="s">
        <v>31</v>
      </c>
      <c r="B24" s="49">
        <f>+IFERROR(VLOOKUP($A24&amp;$C$3,BaseCM_VID!$A$3:$I$913,4,0),"N.A.")</f>
        <v>72640</v>
      </c>
      <c r="C24" s="52">
        <f>+IFERROR(VLOOKUP($A24&amp;$C$3,BaseCM_VID!$A$3:$I$913,5,0),"N.A.")</f>
        <v>23630</v>
      </c>
      <c r="D24" s="52">
        <f>+IFERROR(VLOOKUP($A24&amp;$C$3,BaseCM_VID!$A$3:$I$913,6,0),"N.A.")</f>
        <v>49010</v>
      </c>
      <c r="E24" s="51">
        <f>+IFERROR(VLOOKUP($A24&amp;$C$3,BaseCM_VID!$A$3:$I$913,7,0),"N.A.")</f>
        <v>0</v>
      </c>
    </row>
    <row r="25" spans="1:5" ht="24.75" customHeight="1" x14ac:dyDescent="0.2">
      <c r="A25" s="14" t="s">
        <v>32</v>
      </c>
      <c r="B25" s="49">
        <f>+IFERROR(VLOOKUP($A25&amp;$C$3,BaseCM_VID!$A$3:$I$913,4,0),"N.A.")</f>
        <v>1129259</v>
      </c>
      <c r="C25" s="52">
        <f>+IFERROR(VLOOKUP($A25&amp;$C$3,BaseCM_VID!$A$3:$I$913,5,0),"N.A.")</f>
        <v>40545</v>
      </c>
      <c r="D25" s="52">
        <f>+IFERROR(VLOOKUP($A25&amp;$C$3,BaseCM_VID!$A$3:$I$913,6,0),"N.A.")</f>
        <v>1088714</v>
      </c>
      <c r="E25" s="51">
        <f>+IFERROR(VLOOKUP($A25&amp;$C$3,BaseCM_VID!$A$3:$I$913,7,0),"N.A.")</f>
        <v>76692</v>
      </c>
    </row>
    <row r="26" spans="1:5" ht="24.75" customHeight="1" x14ac:dyDescent="0.2">
      <c r="A26" s="14" t="s">
        <v>104</v>
      </c>
      <c r="B26" s="49">
        <f>+IFERROR(VLOOKUP($A26&amp;$C$3,BaseCM_VID!$A$3:$I$913,4,0),"N.A.")</f>
        <v>116047</v>
      </c>
      <c r="C26" s="52">
        <f>+IFERROR(VLOOKUP($A26&amp;$C$3,BaseCM_VID!$A$3:$I$913,5,0),"N.A.")</f>
        <v>24188</v>
      </c>
      <c r="D26" s="52">
        <f>+IFERROR(VLOOKUP($A26&amp;$C$3,BaseCM_VID!$A$3:$I$913,6,0),"N.A.")</f>
        <v>91859</v>
      </c>
      <c r="E26" s="51">
        <f>+IFERROR(VLOOKUP($A26&amp;$C$3,BaseCM_VID!$A$3:$I$913,7,0),"N.A.")</f>
        <v>18957</v>
      </c>
    </row>
    <row r="27" spans="1:5" s="27" customFormat="1" ht="24.75" customHeight="1" thickBot="1" x14ac:dyDescent="0.25">
      <c r="A27" s="15" t="s">
        <v>33</v>
      </c>
      <c r="B27" s="53">
        <f>+IFERROR(VLOOKUP($A27&amp;$C$3,BaseCM_VID!$A$3:$I$913,4,0),"N.A.")</f>
        <v>2557468</v>
      </c>
      <c r="C27" s="54">
        <f>+IFERROR(VLOOKUP($A27&amp;$C$3,BaseCM_VID!$A$3:$I$913,5,0),"N.A.")</f>
        <v>63980</v>
      </c>
      <c r="D27" s="54">
        <f>+IFERROR(VLOOKUP($A27&amp;$C$3,BaseCM_VID!$A$3:$I$913,6,0),"N.A.")</f>
        <v>2493488</v>
      </c>
      <c r="E27" s="51">
        <f>+IFERROR(VLOOKUP($A27&amp;$C$3,BaseCM_VID!$A$3:$I$913,7,0),"N.A.")</f>
        <v>201182</v>
      </c>
    </row>
    <row r="28" spans="1:5" s="27" customFormat="1" ht="15" thickTop="1" x14ac:dyDescent="0.2">
      <c r="E28" s="32"/>
    </row>
    <row r="29" spans="1:5" s="27" customFormat="1" x14ac:dyDescent="0.2"/>
    <row r="30" spans="1:5" s="27" customFormat="1" x14ac:dyDescent="0.2"/>
    <row r="31" spans="1:5" s="27" customFormat="1" x14ac:dyDescent="0.2"/>
    <row r="32" spans="1:5" s="27" customFormat="1" x14ac:dyDescent="0.2"/>
    <row r="33" spans="1:1" s="27" customFormat="1" x14ac:dyDescent="0.2"/>
    <row r="34" spans="1:1" s="27" customFormat="1" x14ac:dyDescent="0.2"/>
    <row r="35" spans="1:1" s="27" customFormat="1" x14ac:dyDescent="0.2"/>
    <row r="36" spans="1:1" s="27" customFormat="1" x14ac:dyDescent="0.2"/>
    <row r="37" spans="1:1" s="27" customFormat="1" x14ac:dyDescent="0.2"/>
    <row r="38" spans="1:1" s="27" customFormat="1" x14ac:dyDescent="0.2"/>
    <row r="39" spans="1:1" x14ac:dyDescent="0.2">
      <c r="A39" s="22"/>
    </row>
    <row r="40" spans="1:1" x14ac:dyDescent="0.2">
      <c r="A40" s="22"/>
    </row>
    <row r="41" spans="1:1" x14ac:dyDescent="0.2">
      <c r="A41" s="22"/>
    </row>
    <row r="42" spans="1:1" x14ac:dyDescent="0.2">
      <c r="A42" s="22"/>
    </row>
    <row r="43" spans="1:1" x14ac:dyDescent="0.2">
      <c r="A43" s="22"/>
    </row>
    <row r="44" spans="1:1" x14ac:dyDescent="0.2">
      <c r="A44" s="22"/>
    </row>
    <row r="45" spans="1:1" x14ac:dyDescent="0.2">
      <c r="A45" s="22"/>
    </row>
    <row r="46" spans="1:1" x14ac:dyDescent="0.2">
      <c r="A46" s="22"/>
    </row>
    <row r="47" spans="1:1" x14ac:dyDescent="0.2">
      <c r="A47" s="22"/>
    </row>
    <row r="48" spans="1:1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</sheetData>
  <sheetProtection algorithmName="SHA-512" hashValue="VM6IYb81FtO+BoTME5HhYhKJaJAUfu8qNo9OeX5Pz58Emaj+OECYYb6XO5uzedqw36X8r0b5pHyRopZVoUmREw==" saltValue="idvwf+xYcG4+lwx90bsfdA==" spinCount="100000" sheet="1" objects="1" scenarios="1"/>
  <mergeCells count="6">
    <mergeCell ref="B1:E1"/>
    <mergeCell ref="C2:D2"/>
    <mergeCell ref="C3:D3"/>
    <mergeCell ref="C4:D4"/>
    <mergeCell ref="A5:A6"/>
    <mergeCell ref="B5:E5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0000000}">
          <x14:formula1>
            <xm:f>ListaD!$A$1:$A$3</xm:f>
          </x14:formula1>
          <xm:sqref>C3:D3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Controles de Ley</vt:lpstr>
      <vt:lpstr>ListaD</vt:lpstr>
      <vt:lpstr>BasePA_GEN</vt:lpstr>
      <vt:lpstr>PA_GEN</vt:lpstr>
      <vt:lpstr>BasePA_VID</vt:lpstr>
      <vt:lpstr>PA_VID</vt:lpstr>
      <vt:lpstr>BaseRS_GEN</vt:lpstr>
      <vt:lpstr>RS_GEN</vt:lpstr>
      <vt:lpstr>BaseRS_VID</vt:lpstr>
      <vt:lpstr>RS_VID</vt:lpstr>
      <vt:lpstr>BaseRA_GEN</vt:lpstr>
      <vt:lpstr>RA_GEN</vt:lpstr>
      <vt:lpstr>BaseRA_VID</vt:lpstr>
      <vt:lpstr>RA_VID</vt:lpstr>
      <vt:lpstr>BaseCM_GEN</vt:lpstr>
      <vt:lpstr>CM_GEN</vt:lpstr>
      <vt:lpstr>BaseCM_VID</vt:lpstr>
      <vt:lpstr>CM_VID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Vizlay Andreina Duran Ramirez</dc:creator>
  <cp:lastModifiedBy>Andreina Duran Ramirez</cp:lastModifiedBy>
  <dcterms:created xsi:type="dcterms:W3CDTF">2017-03-21T22:14:23Z</dcterms:created>
  <dcterms:modified xsi:type="dcterms:W3CDTF">2025-05-02T17:52:45Z</dcterms:modified>
</cp:coreProperties>
</file>