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6\"/>
    </mc:Choice>
  </mc:AlternateContent>
  <xr:revisionPtr revIDLastSave="0" documentId="13_ncr:1_{B66861CC-F334-452F-8190-674BC1B707AE}" xr6:coauthVersionLast="47" xr6:coauthVersionMax="47" xr10:uidLastSave="{00000000-0000-0000-0000-000000000000}"/>
  <workbookProtection workbookAlgorithmName="SHA-512" workbookHashValue="hMYaMETpg2hsDydpApvk5+5iDljklxkj/Ma0QQllgnp223gsKNyRydtoHu9Ao/FGl8gGufTJe+RJBPqgF8YXQw==" workbookSaltValue="KUTaQMNQE19Yrhw7IAnuUw==" workbookSpinCount="100000" lockStructure="1"/>
  <bookViews>
    <workbookView showSheetTabs="0"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9" l="1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I3" i="9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<sst xmlns="http://schemas.openxmlformats.org/spreadsheetml/2006/main" count="958" uniqueCount="119">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</sst>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46053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1838064.75</v>
      </c>
      <c r="C7" s="52">
        <f>+IFERROR(VLOOKUP($A7&amp;$D$3,BaseRS_VID!$A$3:$I$916,5,0),"N.A.")</f>
        <v>2965.9</v>
      </c>
      <c r="D7" s="52">
        <f>+IFERROR(VLOOKUP($A7&amp;$D$3,BaseRS_VID!$A$3:$I$916,6,0),"N.A.")</f>
        <v>2542.48</v>
      </c>
      <c r="E7" s="57">
        <f>+IFERROR(VLOOKUP($A7&amp;$D$3,BaseRS_VID!$A$3:$I$916,7,0),"N.A.")</f>
        <v>4466.49</v>
      </c>
      <c r="F7" s="58">
        <f>+IFERROR(VLOOKUP($A7&amp;$D$3,BaseRS_VID!$A$3:$I$916,8,0),"N.A.")</f>
        <v>100184.87</v>
      </c>
      <c r="G7" s="59">
        <f>+IFERROR(VLOOKUP($A7&amp;$D$3,BaseRS_VID!$A$3:$I$916,9,0),"N.A.")</f>
        <v>49763.88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64269.5</v>
      </c>
      <c r="C8" s="52">
        <f>+IFERROR(VLOOKUP($A8&amp;$D$3,BaseRS_VID!$A$3:$I$916,5,0),"N.A.")</f>
        <v>0</v>
      </c>
      <c r="D8" s="52">
        <f>+IFERROR(VLOOKUP($A8&amp;$D$3,BaseRS_VID!$A$3:$I$916,6,0),"N.A.")</f>
        <v>1745.96</v>
      </c>
      <c r="E8" s="57">
        <f>+IFERROR(VLOOKUP($A8&amp;$D$3,BaseRS_VID!$A$3:$I$916,7,0),"N.A.")</f>
        <v>7536.16</v>
      </c>
      <c r="F8" s="58">
        <f>+IFERROR(VLOOKUP($A8&amp;$D$3,BaseRS_VID!$A$3:$I$916,8,0),"N.A.")</f>
        <v>117503.36</v>
      </c>
      <c r="G8" s="59">
        <f>+IFERROR(VLOOKUP($A8&amp;$D$3,BaseRS_VID!$A$3:$I$916,9,0),"N.A.")</f>
        <v>109346.2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755323.07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90919.33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12.09</v>
      </c>
      <c r="C11" s="52">
        <f>+IFERROR(VLOOKUP($A11&amp;$D$3,BaseRS_VID!$A$3:$I$916,5,0),"N.A.")</f>
        <v>619.29999999999995</v>
      </c>
      <c r="D11" s="52">
        <f>+IFERROR(VLOOKUP($A11&amp;$D$3,BaseRS_VID!$A$3:$I$916,6,0),"N.A.")</f>
        <v>104.05</v>
      </c>
      <c r="E11" s="57">
        <f>+IFERROR(VLOOKUP($A11&amp;$D$3,BaseRS_VID!$A$3:$I$916,7,0),"N.A.")</f>
        <v>676.47</v>
      </c>
      <c r="F11" s="58">
        <f>+IFERROR(VLOOKUP($A11&amp;$D$3,BaseRS_VID!$A$3:$I$916,8,0),"N.A.")</f>
        <v>6602.33</v>
      </c>
      <c r="G11" s="59">
        <f>+IFERROR(VLOOKUP($A11&amp;$D$3,BaseRS_VID!$A$3:$I$916,9,0),"N.A.")</f>
        <v>888.67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25452.45</v>
      </c>
      <c r="C12" s="52">
        <f>+IFERROR(VLOOKUP($A12&amp;$D$3,BaseRS_VID!$A$3:$I$916,5,0),"N.A.")</f>
        <v>140297.81</v>
      </c>
      <c r="D12" s="52">
        <f>+IFERROR(VLOOKUP($A12&amp;$D$3,BaseRS_VID!$A$3:$I$916,6,0),"N.A.")</f>
        <v>111425.68</v>
      </c>
      <c r="E12" s="57">
        <f>+IFERROR(VLOOKUP($A12&amp;$D$3,BaseRS_VID!$A$3:$I$916,7,0),"N.A.")</f>
        <v>113811.6</v>
      </c>
      <c r="F12" s="58">
        <f>+IFERROR(VLOOKUP($A12&amp;$D$3,BaseRS_VID!$A$3:$I$916,8,0),"N.A.")</f>
        <v>66043.839999999997</v>
      </c>
      <c r="G12" s="59">
        <f>+IFERROR(VLOOKUP($A12&amp;$D$3,BaseRS_VID!$A$3:$I$916,9,0),"N.A.")</f>
        <v>28099.99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92672.960000000006</v>
      </c>
      <c r="C13" s="52">
        <f>+IFERROR(VLOOKUP($A13&amp;$D$3,BaseRS_VID!$A$3:$I$916,5,0),"N.A.")</f>
        <v>0</v>
      </c>
      <c r="D13" s="52">
        <f>+IFERROR(VLOOKUP($A13&amp;$D$3,BaseRS_VID!$A$3:$I$916,6,0),"N.A.")</f>
        <v>995.52</v>
      </c>
      <c r="E13" s="57">
        <f>+IFERROR(VLOOKUP($A13&amp;$D$3,BaseRS_VID!$A$3:$I$916,7,0),"N.A.")</f>
        <v>3683.46</v>
      </c>
      <c r="F13" s="58">
        <f>+IFERROR(VLOOKUP($A13&amp;$D$3,BaseRS_VID!$A$3:$I$916,8,0),"N.A.")</f>
        <v>67927.27</v>
      </c>
      <c r="G13" s="59">
        <f>+IFERROR(VLOOKUP($A13&amp;$D$3,BaseRS_VID!$A$3:$I$916,9,0),"N.A.")</f>
        <v>28796.78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6081.72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4568.12</v>
      </c>
      <c r="G14" s="59">
        <f>+IFERROR(VLOOKUP($A14&amp;$D$3,BaseRS_VID!$A$3:$I$916,9,0),"N.A.")</f>
        <v>2270.33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472964.84</v>
      </c>
      <c r="C15" s="52">
        <f>+IFERROR(VLOOKUP($A15&amp;$D$3,BaseRS_VID!$A$3:$I$916,5,0),"N.A.")</f>
        <v>108217.14</v>
      </c>
      <c r="D15" s="52">
        <f>+IFERROR(VLOOKUP($A15&amp;$D$3,BaseRS_VID!$A$3:$I$916,6,0),"N.A.")</f>
        <v>62309.05</v>
      </c>
      <c r="E15" s="57">
        <f>+IFERROR(VLOOKUP($A15&amp;$D$3,BaseRS_VID!$A$3:$I$916,7,0),"N.A.")</f>
        <v>53497.75</v>
      </c>
      <c r="F15" s="58">
        <f>+IFERROR(VLOOKUP($A15&amp;$D$3,BaseRS_VID!$A$3:$I$916,8,0),"N.A.")</f>
        <v>175100.48</v>
      </c>
      <c r="G15" s="59">
        <f>+IFERROR(VLOOKUP($A15&amp;$D$3,BaseRS_VID!$A$3:$I$916,9,0),"N.A.")</f>
        <v>96257.77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106798.59</v>
      </c>
      <c r="D16" s="52">
        <f>+IFERROR(VLOOKUP($A16&amp;$D$3,BaseRS_VID!$A$3:$I$916,6,0),"N.A.")</f>
        <v>49471.18</v>
      </c>
      <c r="E16" s="57">
        <f>+IFERROR(VLOOKUP($A16&amp;$D$3,BaseRS_VID!$A$3:$I$916,7,0),"N.A.")</f>
        <v>60141.599999999999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1411.15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27211.08</v>
      </c>
      <c r="G17" s="59">
        <f>+IFERROR(VLOOKUP($A17&amp;$D$3,BaseRS_VID!$A$3:$I$916,9,0),"N.A.")</f>
        <v>9225.09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7.88</v>
      </c>
      <c r="G18" s="59">
        <f>+IFERROR(VLOOKUP($A18&amp;$D$3,BaseRS_VID!$A$3:$I$916,9,0),"N.A.")</f>
        <v>0.01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8989.14</v>
      </c>
      <c r="D19" s="52">
        <f>+IFERROR(VLOOKUP($A19&amp;$D$3,BaseRS_VID!$A$3:$I$916,6,0),"N.A.")</f>
        <v>2987.49</v>
      </c>
      <c r="E19" s="57">
        <f>+IFERROR(VLOOKUP($A19&amp;$D$3,BaseRS_VID!$A$3:$I$916,7,0),"N.A.")</f>
        <v>101.29</v>
      </c>
      <c r="F19" s="58">
        <f>+IFERROR(VLOOKUP($A19&amp;$D$3,BaseRS_VID!$A$3:$I$916,8,0),"N.A.")</f>
        <v>14404.09</v>
      </c>
      <c r="G19" s="59">
        <f>+IFERROR(VLOOKUP($A19&amp;$D$3,BaseRS_VID!$A$3:$I$916,9,0),"N.A.")</f>
        <v>4790.63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9966.31</v>
      </c>
      <c r="D20" s="52">
        <f>+IFERROR(VLOOKUP($A20&amp;$D$3,BaseRS_VID!$A$3:$I$916,6,0),"N.A.")</f>
        <v>9955.59</v>
      </c>
      <c r="E20" s="57">
        <f>+IFERROR(VLOOKUP($A20&amp;$D$3,BaseRS_VID!$A$3:$I$916,7,0),"N.A.")</f>
        <v>0</v>
      </c>
      <c r="F20" s="58">
        <f>+IFERROR(VLOOKUP($A20&amp;$D$3,BaseRS_VID!$A$3:$I$916,8,0),"N.A.")</f>
        <v>18246.2</v>
      </c>
      <c r="G20" s="59">
        <f>+IFERROR(VLOOKUP($A20&amp;$D$3,BaseRS_VID!$A$3:$I$916,9,0),"N.A.")</f>
        <v>9946.27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1533.56</v>
      </c>
      <c r="C21" s="52">
        <f>+IFERROR(VLOOKUP($A21&amp;$D$3,BaseRS_VID!$A$3:$I$916,5,0),"N.A.")</f>
        <v>0</v>
      </c>
      <c r="D21" s="52">
        <f>+IFERROR(VLOOKUP($A21&amp;$D$3,BaseRS_VID!$A$3:$I$916,6,0),"N.A.")</f>
        <v>151.72999999999999</v>
      </c>
      <c r="E21" s="57">
        <f>+IFERROR(VLOOKUP($A21&amp;$D$3,BaseRS_VID!$A$3:$I$916,7,0),"N.A.")</f>
        <v>1812.28</v>
      </c>
      <c r="F21" s="58">
        <f>+IFERROR(VLOOKUP($A21&amp;$D$3,BaseRS_VID!$A$3:$I$916,8,0),"N.A.")</f>
        <v>25318.19</v>
      </c>
      <c r="G21" s="59">
        <f>+IFERROR(VLOOKUP($A21&amp;$D$3,BaseRS_VID!$A$3:$I$916,9,0),"N.A.")</f>
        <v>14635.31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238762.74</v>
      </c>
      <c r="C22" s="52">
        <f>+IFERROR(VLOOKUP($A22&amp;$D$3,BaseRS_VID!$A$3:$I$916,5,0),"N.A.")</f>
        <v>0</v>
      </c>
      <c r="D22" s="52">
        <f>+IFERROR(VLOOKUP($A22&amp;$D$3,BaseRS_VID!$A$3:$I$916,6,0),"N.A.")</f>
        <v>77.2</v>
      </c>
      <c r="E22" s="57">
        <f>+IFERROR(VLOOKUP($A22&amp;$D$3,BaseRS_VID!$A$3:$I$916,7,0),"N.A.")</f>
        <v>385</v>
      </c>
      <c r="F22" s="58">
        <f>+IFERROR(VLOOKUP($A22&amp;$D$3,BaseRS_VID!$A$3:$I$916,8,0),"N.A.")</f>
        <v>2307.14</v>
      </c>
      <c r="G22" s="59">
        <f>+IFERROR(VLOOKUP($A22&amp;$D$3,BaseRS_VID!$A$3:$I$916,9,0),"N.A.")</f>
        <v>565.87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227937.84</v>
      </c>
      <c r="C23" s="52">
        <f>+IFERROR(VLOOKUP($A23&amp;$D$3,BaseRS_VID!$A$3:$I$916,5,0),"N.A.")</f>
        <v>1.97</v>
      </c>
      <c r="D23" s="52">
        <f>+IFERROR(VLOOKUP($A23&amp;$D$3,BaseRS_VID!$A$3:$I$916,6,0),"N.A.")</f>
        <v>470.19</v>
      </c>
      <c r="E23" s="57">
        <f>+IFERROR(VLOOKUP($A23&amp;$D$3,BaseRS_VID!$A$3:$I$916,7,0),"N.A.")</f>
        <v>6133.74</v>
      </c>
      <c r="F23" s="58">
        <f>+IFERROR(VLOOKUP($A23&amp;$D$3,BaseRS_VID!$A$3:$I$916,8,0),"N.A.")</f>
        <v>5072.92</v>
      </c>
      <c r="G23" s="59">
        <f>+IFERROR(VLOOKUP($A23&amp;$D$3,BaseRS_VID!$A$3:$I$916,9,0),"N.A.")</f>
        <v>12226.98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90738.98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41937.910000000003</v>
      </c>
      <c r="G24" s="59">
        <f>+IFERROR(VLOOKUP($A24&amp;$D$3,BaseRS_VID!$A$3:$I$916,9,0),"N.A.")</f>
        <v>17309.740000000002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1823.46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62363.3</v>
      </c>
      <c r="G25" s="59">
        <f>+IFERROR(VLOOKUP($A25&amp;$D$3,BaseRS_VID!$A$3:$I$916,9,0),"N.A.")</f>
        <v>17608.89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120221.84</v>
      </c>
      <c r="C26" s="52">
        <f>+IFERROR(VLOOKUP($A26&amp;$D$3,BaseRS_VID!$A$3:$I$916,5,0),"N.A.")</f>
        <v>199627.66</v>
      </c>
      <c r="D26" s="52">
        <f>+IFERROR(VLOOKUP($A26&amp;$D$3,BaseRS_VID!$A$3:$I$916,6,0),"N.A.")</f>
        <v>170016.79</v>
      </c>
      <c r="E26" s="57">
        <f>+IFERROR(VLOOKUP($A26&amp;$D$3,BaseRS_VID!$A$3:$I$916,7,0),"N.A.")</f>
        <v>165496.68</v>
      </c>
      <c r="F26" s="58">
        <f>+IFERROR(VLOOKUP($A26&amp;$D$3,BaseRS_VID!$A$3:$I$916,8,0),"N.A.")</f>
        <v>36787.74</v>
      </c>
      <c r="G26" s="59">
        <f>+IFERROR(VLOOKUP($A26&amp;$D$3,BaseRS_VID!$A$3:$I$916,9,0),"N.A.")</f>
        <v>36956.47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78133.38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262611.36</v>
      </c>
      <c r="C28" s="54">
        <f>+IFERROR(VLOOKUP($A28&amp;$D$3,BaseRS_VID!$A$3:$I$916,5,0),"N.A.")</f>
        <v>323747.5</v>
      </c>
      <c r="D28" s="54">
        <f>+IFERROR(VLOOKUP($A28&amp;$D$3,BaseRS_VID!$A$3:$I$916,6,0),"N.A.")</f>
        <v>228222.09</v>
      </c>
      <c r="E28" s="60">
        <f>+IFERROR(VLOOKUP($A28&amp;$D$3,BaseRS_VID!$A$3:$I$916,7,0),"N.A.")</f>
        <v>218724.6</v>
      </c>
      <c r="F28" s="61">
        <f>+IFERROR(VLOOKUP($A28&amp;$D$3,BaseRS_VID!$A$3:$I$916,8,0),"N.A.")</f>
        <v>850103.84</v>
      </c>
      <c r="G28" s="62">
        <f>+IFERROR(VLOOKUP($A28&amp;$D$3,BaseRS_VID!$A$3:$I$916,9,0),"N.A.")</f>
        <v>623376.74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ALFA45991</v>
      </c>
      <c r="B3" s="1" t="s">
        <v>1</v>
      </c>
      <c r="C3" s="34">
        <v>45991</v>
      </c>
      <c r="D3" s="77">
        <v>112032.04</v>
      </c>
      <c r="E3" s="77">
        <v>40638.79</v>
      </c>
      <c r="F3" s="77">
        <v>609.58000000000004</v>
      </c>
      <c r="G3" s="77">
        <v>205107.33</v>
      </c>
      <c r="H3" s="77">
        <v>5126.28</v>
      </c>
      <c r="I3" s="21">
        <f>+F3+H3</f>
        <v>5735.86</v>
      </c>
      <c r="J3" s="76"/>
    </row>
    <row r="4" spans="1:10" ht="15" customHeight="1" x14ac:dyDescent="0.25">
      <c r="A4" t="str">
        <f t="shared" ref="A4:A67" si="0">+B4&amp;C4</f>
        <v>ALFA46022</v>
      </c>
      <c r="B4" s="1" t="s">
        <v>1</v>
      </c>
      <c r="C4" s="34">
        <v>46022</v>
      </c>
      <c r="D4" s="77">
        <v>107353.94</v>
      </c>
      <c r="E4" s="77">
        <v>40778.129999999997</v>
      </c>
      <c r="F4" s="77">
        <v>611.66999999999996</v>
      </c>
      <c r="G4" s="77">
        <v>209933.68</v>
      </c>
      <c r="H4" s="77">
        <v>5789.56</v>
      </c>
      <c r="I4" s="21">
        <f t="shared" ref="I4:I67" si="1">+F4+H4</f>
        <v>6401.2300000000005</v>
      </c>
      <c r="J4" s="76"/>
    </row>
    <row r="5" spans="1:10" ht="15" customHeight="1" x14ac:dyDescent="0.25">
      <c r="A5" t="str">
        <f t="shared" si="0"/>
        <v>ALFA46053</v>
      </c>
      <c r="B5" s="1" t="s">
        <v>1</v>
      </c>
      <c r="C5" s="34">
        <v>46053</v>
      </c>
      <c r="D5" s="77">
        <v>112018.38</v>
      </c>
      <c r="E5" s="77">
        <v>42679.29</v>
      </c>
      <c r="F5" s="77">
        <v>640.19000000000005</v>
      </c>
      <c r="G5" s="77">
        <v>209166.48</v>
      </c>
      <c r="H5" s="77">
        <v>5834.02</v>
      </c>
      <c r="I5" s="21">
        <f t="shared" si="1"/>
        <v>6474.2100000000009</v>
      </c>
      <c r="J5" s="76"/>
    </row>
    <row r="6" spans="1:10" ht="15" customHeight="1" x14ac:dyDescent="0.25">
      <c r="A6" t="str">
        <f t="shared" si="0"/>
        <v>ALLIANZ45991</v>
      </c>
      <c r="B6" s="45" t="s">
        <v>92</v>
      </c>
      <c r="C6" s="34">
        <v>45991</v>
      </c>
      <c r="D6" s="77">
        <v>1874857.68</v>
      </c>
      <c r="E6" s="77">
        <v>165431.67999999999</v>
      </c>
      <c r="F6" s="77">
        <v>2481.48</v>
      </c>
      <c r="G6" s="77">
        <v>540414.06999999995</v>
      </c>
      <c r="H6" s="77">
        <v>4639.71</v>
      </c>
      <c r="I6" s="21">
        <f t="shared" si="1"/>
        <v>7121.1900000000005</v>
      </c>
      <c r="J6" s="76"/>
    </row>
    <row r="7" spans="1:10" ht="15" customHeight="1" x14ac:dyDescent="0.25">
      <c r="A7" t="str">
        <f t="shared" si="0"/>
        <v>ALLIANZ46022</v>
      </c>
      <c r="B7" s="45" t="s">
        <v>92</v>
      </c>
      <c r="C7" s="34">
        <v>46022</v>
      </c>
      <c r="D7" s="77">
        <v>1887523.24</v>
      </c>
      <c r="E7" s="77">
        <v>167260.17000000001</v>
      </c>
      <c r="F7" s="77">
        <v>2508.9</v>
      </c>
      <c r="G7" s="77">
        <v>579437.86</v>
      </c>
      <c r="H7" s="77">
        <v>4643.26</v>
      </c>
      <c r="I7" s="21">
        <f t="shared" si="1"/>
        <v>7152.16</v>
      </c>
      <c r="J7" s="76"/>
    </row>
    <row r="8" spans="1:10" ht="15" customHeight="1" x14ac:dyDescent="0.25">
      <c r="A8" t="str">
        <f t="shared" si="0"/>
        <v>ALLIANZ46053</v>
      </c>
      <c r="B8" s="45" t="s">
        <v>92</v>
      </c>
      <c r="C8" s="34">
        <v>46053</v>
      </c>
      <c r="D8" s="77">
        <v>1968479.73</v>
      </c>
      <c r="E8" s="77">
        <v>158539.85999999999</v>
      </c>
      <c r="F8" s="77">
        <v>2378.1</v>
      </c>
      <c r="G8" s="77">
        <v>591953.43000000005</v>
      </c>
      <c r="H8" s="77">
        <v>5207.9799999999996</v>
      </c>
      <c r="I8" s="21">
        <f t="shared" si="1"/>
        <v>7586.08</v>
      </c>
      <c r="J8" s="76"/>
    </row>
    <row r="9" spans="1:10" ht="15" customHeight="1" x14ac:dyDescent="0.25">
      <c r="A9" t="str">
        <f t="shared" si="0"/>
        <v>AXA COLPATRIA45991</v>
      </c>
      <c r="B9" s="45" t="s">
        <v>2</v>
      </c>
      <c r="C9" s="34">
        <v>45991</v>
      </c>
      <c r="D9" s="77">
        <v>3054765.32</v>
      </c>
      <c r="E9" s="77">
        <v>577760.38</v>
      </c>
      <c r="F9" s="77">
        <v>8658.08</v>
      </c>
      <c r="G9" s="77">
        <v>1340113.5900000001</v>
      </c>
      <c r="H9" s="77">
        <v>11659.5</v>
      </c>
      <c r="I9" s="21">
        <f t="shared" si="1"/>
        <v>20317.580000000002</v>
      </c>
      <c r="J9" s="76"/>
    </row>
    <row r="10" spans="1:10" ht="15" customHeight="1" x14ac:dyDescent="0.25">
      <c r="A10" t="str">
        <f t="shared" si="0"/>
        <v>AXA COLPATRIA46022</v>
      </c>
      <c r="B10" s="45" t="s">
        <v>2</v>
      </c>
      <c r="C10" s="34">
        <v>46022</v>
      </c>
      <c r="D10" s="77">
        <v>3100885.92</v>
      </c>
      <c r="E10" s="77">
        <v>582501.46</v>
      </c>
      <c r="F10" s="77">
        <v>8734.1299999999992</v>
      </c>
      <c r="G10" s="77">
        <v>1339359.3400000001</v>
      </c>
      <c r="H10" s="77">
        <v>11176.38</v>
      </c>
      <c r="I10" s="21">
        <f t="shared" si="1"/>
        <v>19910.509999999998</v>
      </c>
      <c r="J10" s="76"/>
    </row>
    <row r="11" spans="1:10" ht="15" customHeight="1" x14ac:dyDescent="0.25">
      <c r="A11" t="str">
        <f t="shared" si="0"/>
        <v>AXA COLPATRIA46053</v>
      </c>
      <c r="B11" s="45" t="s">
        <v>2</v>
      </c>
      <c r="C11" s="34">
        <v>46053</v>
      </c>
      <c r="D11" s="77">
        <v>3128376.07</v>
      </c>
      <c r="E11" s="77">
        <v>622951.35</v>
      </c>
      <c r="F11" s="77">
        <v>9340.02</v>
      </c>
      <c r="G11" s="77">
        <v>1303429.99</v>
      </c>
      <c r="H11" s="77">
        <v>11776.69</v>
      </c>
      <c r="I11" s="21">
        <f t="shared" si="1"/>
        <v>21116.71</v>
      </c>
      <c r="J11" s="76"/>
    </row>
    <row r="12" spans="1:10" ht="15" customHeight="1" x14ac:dyDescent="0.25">
      <c r="A12" t="str">
        <f t="shared" si="0"/>
        <v>BBVA SEGUROS45991</v>
      </c>
      <c r="B12" s="45" t="s">
        <v>3</v>
      </c>
      <c r="C12" s="34">
        <v>45991</v>
      </c>
      <c r="D12" s="77">
        <v>439060.94</v>
      </c>
      <c r="E12" s="77">
        <v>75957.87</v>
      </c>
      <c r="F12" s="77">
        <v>1139.3699999999999</v>
      </c>
      <c r="G12" s="77">
        <v>240303.25</v>
      </c>
      <c r="H12" s="77">
        <v>6714.2</v>
      </c>
      <c r="I12" s="21">
        <f t="shared" si="1"/>
        <v>7853.57</v>
      </c>
      <c r="J12" s="76"/>
    </row>
    <row r="13" spans="1:10" ht="15" customHeight="1" x14ac:dyDescent="0.25">
      <c r="A13" t="str">
        <f t="shared" si="0"/>
        <v>BBVA SEGUROS46022</v>
      </c>
      <c r="B13" s="45" t="s">
        <v>3</v>
      </c>
      <c r="C13" s="34">
        <v>46022</v>
      </c>
      <c r="D13" s="77">
        <v>435602.99</v>
      </c>
      <c r="E13" s="77">
        <v>69182.789999999994</v>
      </c>
      <c r="F13" s="77">
        <v>1037.74</v>
      </c>
      <c r="G13" s="77">
        <v>268427.21000000002</v>
      </c>
      <c r="H13" s="77">
        <v>7814.26</v>
      </c>
      <c r="I13" s="21">
        <f t="shared" si="1"/>
        <v>8852</v>
      </c>
      <c r="J13" s="76"/>
    </row>
    <row r="14" spans="1:10" ht="15" customHeight="1" x14ac:dyDescent="0.25">
      <c r="A14" t="str">
        <f t="shared" si="0"/>
        <v>BBVA SEGUROS46053</v>
      </c>
      <c r="B14" s="45" t="s">
        <v>3</v>
      </c>
      <c r="C14" s="34">
        <v>46053</v>
      </c>
      <c r="D14" s="77">
        <v>428245.34</v>
      </c>
      <c r="E14" s="77">
        <v>74031.61</v>
      </c>
      <c r="F14" s="77">
        <v>1110.47</v>
      </c>
      <c r="G14" s="77">
        <v>254889.99</v>
      </c>
      <c r="H14" s="77">
        <v>6934.65</v>
      </c>
      <c r="I14" s="21">
        <f t="shared" si="1"/>
        <v>8045.12</v>
      </c>
      <c r="J14" s="76"/>
    </row>
    <row r="15" spans="1:10" ht="15" customHeight="1" x14ac:dyDescent="0.25">
      <c r="A15" t="str">
        <f t="shared" si="0"/>
        <v>BERKLEY45991</v>
      </c>
      <c r="B15" s="45" t="s">
        <v>4</v>
      </c>
      <c r="C15" s="34">
        <v>45991</v>
      </c>
      <c r="D15" s="77">
        <v>220613.89</v>
      </c>
      <c r="E15" s="77">
        <v>11135.97</v>
      </c>
      <c r="F15" s="77">
        <v>167.04</v>
      </c>
      <c r="G15" s="77">
        <v>342087.52</v>
      </c>
      <c r="H15" s="77">
        <v>1441.41</v>
      </c>
      <c r="I15" s="21">
        <f t="shared" si="1"/>
        <v>1608.45</v>
      </c>
      <c r="J15" s="76"/>
    </row>
    <row r="16" spans="1:10" ht="15" customHeight="1" x14ac:dyDescent="0.25">
      <c r="A16" t="str">
        <f t="shared" si="0"/>
        <v>BERKLEY46022</v>
      </c>
      <c r="B16" s="45" t="s">
        <v>4</v>
      </c>
      <c r="C16" s="34">
        <v>46022</v>
      </c>
      <c r="D16" s="77">
        <v>215837.38</v>
      </c>
      <c r="E16" s="77">
        <v>13060.94</v>
      </c>
      <c r="F16" s="77">
        <v>195.91</v>
      </c>
      <c r="G16" s="77">
        <v>276653.86</v>
      </c>
      <c r="H16" s="77">
        <v>1214.73</v>
      </c>
      <c r="I16" s="21">
        <f t="shared" si="1"/>
        <v>1410.64</v>
      </c>
      <c r="J16" s="76"/>
    </row>
    <row r="17" spans="1:10" ht="15" customHeight="1" x14ac:dyDescent="0.25">
      <c r="A17" t="str">
        <f t="shared" si="0"/>
        <v>BERKLEY46053</v>
      </c>
      <c r="B17" s="45" t="s">
        <v>4</v>
      </c>
      <c r="C17" s="34">
        <v>46053</v>
      </c>
      <c r="D17" s="77">
        <v>218088.19</v>
      </c>
      <c r="E17" s="77">
        <v>13250.98</v>
      </c>
      <c r="F17" s="77">
        <v>198.76</v>
      </c>
      <c r="G17" s="77">
        <v>279150.01</v>
      </c>
      <c r="H17" s="77">
        <v>1104.05</v>
      </c>
      <c r="I17" s="21">
        <f t="shared" si="1"/>
        <v>1302.81</v>
      </c>
      <c r="J17" s="76"/>
    </row>
    <row r="18" spans="1:10" ht="15" customHeight="1" x14ac:dyDescent="0.25">
      <c r="A18" t="str">
        <f t="shared" si="0"/>
        <v>BOLIVAR45991</v>
      </c>
      <c r="B18" s="45" t="s">
        <v>5</v>
      </c>
      <c r="C18" s="34">
        <v>45991</v>
      </c>
      <c r="D18" s="77">
        <v>1532396.9</v>
      </c>
      <c r="E18" s="77">
        <v>277397.13</v>
      </c>
      <c r="F18" s="77">
        <v>4160.96</v>
      </c>
      <c r="G18" s="77">
        <v>1650552.48</v>
      </c>
      <c r="H18" s="77">
        <v>13446.48</v>
      </c>
      <c r="I18" s="21">
        <f t="shared" si="1"/>
        <v>17607.439999999999</v>
      </c>
      <c r="J18" s="76"/>
    </row>
    <row r="19" spans="1:10" ht="15" customHeight="1" x14ac:dyDescent="0.25">
      <c r="A19" t="str">
        <f t="shared" si="0"/>
        <v>BOLIVAR46022</v>
      </c>
      <c r="B19" s="45" t="s">
        <v>5</v>
      </c>
      <c r="C19" s="34">
        <v>46022</v>
      </c>
      <c r="D19" s="77">
        <v>1374067.14</v>
      </c>
      <c r="E19" s="77">
        <v>253943.67999999999</v>
      </c>
      <c r="F19" s="77">
        <v>3809.16</v>
      </c>
      <c r="G19" s="77">
        <v>1524716.89</v>
      </c>
      <c r="H19" s="77">
        <v>16552.95</v>
      </c>
      <c r="I19" s="21">
        <f t="shared" si="1"/>
        <v>20362.11</v>
      </c>
      <c r="J19" s="76"/>
    </row>
    <row r="20" spans="1:10" ht="15" customHeight="1" x14ac:dyDescent="0.25">
      <c r="A20" t="str">
        <f t="shared" si="0"/>
        <v>BOLIVAR46053</v>
      </c>
      <c r="B20" s="45" t="s">
        <v>5</v>
      </c>
      <c r="C20" s="34">
        <v>46053</v>
      </c>
      <c r="D20" s="77">
        <v>1341746.3400000001</v>
      </c>
      <c r="E20" s="77">
        <v>250954.37</v>
      </c>
      <c r="F20" s="77">
        <v>3764.32</v>
      </c>
      <c r="G20" s="77">
        <v>1692463.16</v>
      </c>
      <c r="H20" s="77">
        <v>22742.34</v>
      </c>
      <c r="I20" s="21">
        <f t="shared" si="1"/>
        <v>26506.66</v>
      </c>
      <c r="J20" s="76"/>
    </row>
    <row r="21" spans="1:10" ht="15" customHeight="1" x14ac:dyDescent="0.25">
      <c r="A21" t="str">
        <f t="shared" si="0"/>
        <v>CARDIF45991</v>
      </c>
      <c r="B21" s="45" t="s">
        <v>6</v>
      </c>
      <c r="C21" s="34">
        <v>45991</v>
      </c>
      <c r="D21" s="77">
        <v>565092.49</v>
      </c>
      <c r="E21" s="77">
        <v>167060.53</v>
      </c>
      <c r="F21" s="77">
        <v>2505.91</v>
      </c>
      <c r="G21" s="77">
        <v>156869.41</v>
      </c>
      <c r="H21" s="77">
        <v>7561.32</v>
      </c>
      <c r="I21" s="21">
        <f t="shared" si="1"/>
        <v>10067.23</v>
      </c>
      <c r="J21" s="76"/>
    </row>
    <row r="22" spans="1:10" ht="15" customHeight="1" x14ac:dyDescent="0.25">
      <c r="A22" t="str">
        <f t="shared" si="0"/>
        <v>CARDIF46022</v>
      </c>
      <c r="B22" s="45" t="s">
        <v>6</v>
      </c>
      <c r="C22" s="34">
        <v>46022</v>
      </c>
      <c r="D22" s="77">
        <v>535386.48</v>
      </c>
      <c r="E22" s="77">
        <v>167315.73000000001</v>
      </c>
      <c r="F22" s="77">
        <v>2509.7399999999998</v>
      </c>
      <c r="G22" s="77">
        <v>145656.14000000001</v>
      </c>
      <c r="H22" s="77">
        <v>6572.53</v>
      </c>
      <c r="I22" s="21">
        <f t="shared" si="1"/>
        <v>9082.27</v>
      </c>
      <c r="J22" s="76"/>
    </row>
    <row r="23" spans="1:10" ht="15" customHeight="1" x14ac:dyDescent="0.25">
      <c r="A23" t="str">
        <f t="shared" si="0"/>
        <v>CARDIF46053</v>
      </c>
      <c r="B23" s="45" t="s">
        <v>6</v>
      </c>
      <c r="C23" s="34">
        <v>46053</v>
      </c>
      <c r="D23" s="77">
        <v>540461.76</v>
      </c>
      <c r="E23" s="77">
        <v>169919.4</v>
      </c>
      <c r="F23" s="77">
        <v>2548.79</v>
      </c>
      <c r="G23" s="77">
        <v>142316.54</v>
      </c>
      <c r="H23" s="77">
        <v>6519.14</v>
      </c>
      <c r="I23" s="21">
        <f t="shared" si="1"/>
        <v>9067.93</v>
      </c>
      <c r="J23" s="76"/>
    </row>
    <row r="24" spans="1:10" ht="15" customHeight="1" x14ac:dyDescent="0.25">
      <c r="A24" t="str">
        <f t="shared" si="0"/>
        <v>CHUBB45991</v>
      </c>
      <c r="B24" s="45" t="s">
        <v>7</v>
      </c>
      <c r="C24" s="34">
        <v>45991</v>
      </c>
      <c r="D24" s="77">
        <v>580844.74</v>
      </c>
      <c r="E24" s="77">
        <v>643351.68999999994</v>
      </c>
      <c r="F24" s="77">
        <v>9650.2800000000007</v>
      </c>
      <c r="G24" s="77">
        <v>457967.16</v>
      </c>
      <c r="H24" s="77">
        <v>8050.61</v>
      </c>
      <c r="I24" s="21">
        <f t="shared" si="1"/>
        <v>17700.89</v>
      </c>
      <c r="J24" s="76"/>
    </row>
    <row r="25" spans="1:10" ht="15" customHeight="1" x14ac:dyDescent="0.25">
      <c r="A25" t="str">
        <f t="shared" si="0"/>
        <v>CHUBB46022</v>
      </c>
      <c r="B25" s="45" t="s">
        <v>7</v>
      </c>
      <c r="C25" s="34">
        <v>46022</v>
      </c>
      <c r="D25" s="77">
        <v>577298.56000000006</v>
      </c>
      <c r="E25" s="77">
        <v>641259.17000000004</v>
      </c>
      <c r="F25" s="77">
        <v>9618.89</v>
      </c>
      <c r="G25" s="77">
        <v>444193.6</v>
      </c>
      <c r="H25" s="77">
        <v>5324.7</v>
      </c>
      <c r="I25" s="21">
        <f t="shared" si="1"/>
        <v>14943.59</v>
      </c>
      <c r="J25" s="76"/>
    </row>
    <row r="26" spans="1:10" ht="15" customHeight="1" x14ac:dyDescent="0.25">
      <c r="A26" t="str">
        <f t="shared" si="0"/>
        <v>CHUBB46053</v>
      </c>
      <c r="B26" s="45" t="s">
        <v>7</v>
      </c>
      <c r="C26" s="34">
        <v>46053</v>
      </c>
      <c r="D26" s="77">
        <v>567636.56000000006</v>
      </c>
      <c r="E26" s="77">
        <v>641162.39</v>
      </c>
      <c r="F26" s="77">
        <v>9617.44</v>
      </c>
      <c r="G26" s="77">
        <v>463605.61</v>
      </c>
      <c r="H26" s="77">
        <v>7187.86</v>
      </c>
      <c r="I26" s="21">
        <f t="shared" si="1"/>
        <v>16805.3</v>
      </c>
      <c r="J26" s="76"/>
    </row>
    <row r="27" spans="1:10" ht="15" customHeight="1" x14ac:dyDescent="0.25">
      <c r="A27" t="str">
        <f t="shared" si="0"/>
        <v>COFACE45991</v>
      </c>
      <c r="B27" s="45" t="s">
        <v>93</v>
      </c>
      <c r="C27" s="34">
        <v>45991</v>
      </c>
      <c r="D27" s="77">
        <v>43900.94</v>
      </c>
      <c r="E27" s="77">
        <v>2514.1999999999998</v>
      </c>
      <c r="F27" s="77">
        <v>37.71</v>
      </c>
      <c r="G27" s="77">
        <v>10486.82</v>
      </c>
      <c r="H27" s="77">
        <v>335.05</v>
      </c>
      <c r="I27" s="21">
        <f t="shared" si="1"/>
        <v>372.76</v>
      </c>
      <c r="J27" s="76"/>
    </row>
    <row r="28" spans="1:10" ht="15" customHeight="1" x14ac:dyDescent="0.25">
      <c r="A28" t="str">
        <f t="shared" si="0"/>
        <v>COFACE46022</v>
      </c>
      <c r="B28" s="45" t="s">
        <v>93</v>
      </c>
      <c r="C28" s="34">
        <v>46022</v>
      </c>
      <c r="D28" s="77">
        <v>44826.77</v>
      </c>
      <c r="E28" s="77">
        <v>2152.5100000000002</v>
      </c>
      <c r="F28" s="77">
        <v>32.29</v>
      </c>
      <c r="G28" s="77">
        <v>8914.82</v>
      </c>
      <c r="H28" s="77">
        <v>257.66000000000003</v>
      </c>
      <c r="I28" s="21">
        <f t="shared" si="1"/>
        <v>289.95000000000005</v>
      </c>
      <c r="J28" s="76"/>
    </row>
    <row r="29" spans="1:10" ht="15" customHeight="1" x14ac:dyDescent="0.25">
      <c r="A29" t="str">
        <f t="shared" si="0"/>
        <v>COFACE46053</v>
      </c>
      <c r="B29" s="45" t="s">
        <v>93</v>
      </c>
      <c r="C29" s="34">
        <v>46053</v>
      </c>
      <c r="D29" s="77">
        <v>46544.45</v>
      </c>
      <c r="E29" s="77">
        <v>2201.17</v>
      </c>
      <c r="F29" s="77">
        <v>33.020000000000003</v>
      </c>
      <c r="G29" s="77">
        <v>12043.27</v>
      </c>
      <c r="H29" s="77">
        <v>430.5</v>
      </c>
      <c r="I29" s="21">
        <f t="shared" si="1"/>
        <v>463.52</v>
      </c>
      <c r="J29" s="76"/>
    </row>
    <row r="30" spans="1:10" ht="15" customHeight="1" x14ac:dyDescent="0.25">
      <c r="A30" t="str">
        <f t="shared" si="0"/>
        <v>COLMENA45991</v>
      </c>
      <c r="B30" s="1" t="s">
        <v>113</v>
      </c>
      <c r="C30" s="34">
        <v>45991</v>
      </c>
      <c r="D30" s="77">
        <v>33293.589999999997</v>
      </c>
      <c r="E30" s="77">
        <v>19564.740000000002</v>
      </c>
      <c r="F30" s="77">
        <v>293.47000000000003</v>
      </c>
      <c r="G30" s="77">
        <v>92932.04</v>
      </c>
      <c r="H30" s="77">
        <v>2206.4699999999998</v>
      </c>
      <c r="I30" s="21">
        <f t="shared" si="1"/>
        <v>2499.9399999999996</v>
      </c>
      <c r="J30" s="76"/>
    </row>
    <row r="31" spans="1:10" ht="15" customHeight="1" x14ac:dyDescent="0.25">
      <c r="A31" t="str">
        <f t="shared" si="0"/>
        <v>COLMENA46022</v>
      </c>
      <c r="B31" s="1" t="s">
        <v>113</v>
      </c>
      <c r="C31" s="34">
        <v>46022</v>
      </c>
      <c r="D31" s="77">
        <v>35438.83</v>
      </c>
      <c r="E31" s="77">
        <v>16640.18</v>
      </c>
      <c r="F31" s="77">
        <v>249.6</v>
      </c>
      <c r="G31" s="77">
        <v>106712.75</v>
      </c>
      <c r="H31" s="77">
        <v>2493.14</v>
      </c>
      <c r="I31" s="21">
        <f t="shared" si="1"/>
        <v>2742.74</v>
      </c>
      <c r="J31" s="76"/>
    </row>
    <row r="32" spans="1:10" ht="15" customHeight="1" x14ac:dyDescent="0.25">
      <c r="A32" t="str">
        <f t="shared" si="0"/>
        <v>COLMENA46053</v>
      </c>
      <c r="B32" s="1" t="s">
        <v>113</v>
      </c>
      <c r="C32" s="34">
        <v>46053</v>
      </c>
      <c r="D32" s="77">
        <v>34576.720000000001</v>
      </c>
      <c r="E32" s="77">
        <v>18809.330000000002</v>
      </c>
      <c r="F32" s="77">
        <v>282.14</v>
      </c>
      <c r="G32" s="77">
        <v>119653.37</v>
      </c>
      <c r="H32" s="77">
        <v>2999.97</v>
      </c>
      <c r="I32" s="21">
        <f t="shared" si="1"/>
        <v>3282.1099999999997</v>
      </c>
      <c r="J32" s="76"/>
    </row>
    <row r="33" spans="1:10" ht="15" customHeight="1" x14ac:dyDescent="0.25">
      <c r="A33" t="str">
        <f t="shared" si="0"/>
        <v>CONFIANZA45991</v>
      </c>
      <c r="B33" s="45" t="s">
        <v>8</v>
      </c>
      <c r="C33" s="34">
        <v>45991</v>
      </c>
      <c r="D33" s="77">
        <v>209517.63</v>
      </c>
      <c r="E33" s="77">
        <v>139429.04</v>
      </c>
      <c r="F33" s="77">
        <v>2091.44</v>
      </c>
      <c r="G33" s="77">
        <v>642968.93999999994</v>
      </c>
      <c r="H33" s="77">
        <v>8818.77</v>
      </c>
      <c r="I33" s="21">
        <f t="shared" si="1"/>
        <v>10910.210000000001</v>
      </c>
      <c r="J33" s="76"/>
    </row>
    <row r="34" spans="1:10" ht="15" customHeight="1" x14ac:dyDescent="0.25">
      <c r="A34" t="str">
        <f t="shared" si="0"/>
        <v>CONFIANZA46022</v>
      </c>
      <c r="B34" s="45" t="s">
        <v>8</v>
      </c>
      <c r="C34" s="34">
        <v>46022</v>
      </c>
      <c r="D34" s="77">
        <v>196883.82</v>
      </c>
      <c r="E34" s="77">
        <v>137879.54999999999</v>
      </c>
      <c r="F34" s="77">
        <v>2068.19</v>
      </c>
      <c r="G34" s="77">
        <v>700817.07</v>
      </c>
      <c r="H34" s="77">
        <v>11131.02</v>
      </c>
      <c r="I34" s="21">
        <f t="shared" si="1"/>
        <v>13199.210000000001</v>
      </c>
      <c r="J34" s="76"/>
    </row>
    <row r="35" spans="1:10" ht="15" customHeight="1" x14ac:dyDescent="0.25">
      <c r="A35" t="str">
        <f t="shared" si="0"/>
        <v>CONFIANZA46053</v>
      </c>
      <c r="B35" s="45" t="s">
        <v>8</v>
      </c>
      <c r="C35" s="34">
        <v>46053</v>
      </c>
      <c r="D35" s="77">
        <v>216896.39</v>
      </c>
      <c r="E35" s="77">
        <v>135109.57999999999</v>
      </c>
      <c r="F35" s="77">
        <v>2026.64</v>
      </c>
      <c r="G35" s="77">
        <v>704344.16</v>
      </c>
      <c r="H35" s="77">
        <v>11115.84</v>
      </c>
      <c r="I35" s="21">
        <f t="shared" si="1"/>
        <v>13142.48</v>
      </c>
      <c r="J35" s="76"/>
    </row>
    <row r="36" spans="1:10" ht="15" customHeight="1" x14ac:dyDescent="0.25">
      <c r="A36" t="str">
        <f t="shared" si="0"/>
        <v>EQUIDAD45991</v>
      </c>
      <c r="B36" s="45" t="s">
        <v>9</v>
      </c>
      <c r="C36" s="34">
        <v>45991</v>
      </c>
      <c r="D36" s="77">
        <v>203019.77</v>
      </c>
      <c r="E36" s="77">
        <v>110126.22</v>
      </c>
      <c r="F36" s="77">
        <v>1651.89</v>
      </c>
      <c r="G36" s="77">
        <v>713082.25</v>
      </c>
      <c r="H36" s="77">
        <v>5551.39</v>
      </c>
      <c r="I36" s="21">
        <f t="shared" si="1"/>
        <v>7203.2800000000007</v>
      </c>
      <c r="J36" s="76"/>
    </row>
    <row r="37" spans="1:10" ht="15" customHeight="1" x14ac:dyDescent="0.25">
      <c r="A37" t="str">
        <f t="shared" si="0"/>
        <v>EQUIDAD46022</v>
      </c>
      <c r="B37" s="45" t="s">
        <v>9</v>
      </c>
      <c r="C37" s="34">
        <v>46022</v>
      </c>
      <c r="D37" s="77">
        <v>201664.19</v>
      </c>
      <c r="E37" s="77">
        <v>109492.92</v>
      </c>
      <c r="F37" s="77">
        <v>1642.39</v>
      </c>
      <c r="G37" s="77">
        <v>709769.73</v>
      </c>
      <c r="H37" s="77">
        <v>5570.8</v>
      </c>
      <c r="I37" s="21">
        <f t="shared" si="1"/>
        <v>7213.1900000000005</v>
      </c>
      <c r="J37" s="76"/>
    </row>
    <row r="38" spans="1:10" ht="15" customHeight="1" x14ac:dyDescent="0.25">
      <c r="A38" t="str">
        <f t="shared" si="0"/>
        <v>EQUIDAD46053</v>
      </c>
      <c r="B38" s="45" t="s">
        <v>9</v>
      </c>
      <c r="C38" s="34">
        <v>46053</v>
      </c>
      <c r="D38" s="77">
        <v>216184.86</v>
      </c>
      <c r="E38" s="77">
        <v>102872.03</v>
      </c>
      <c r="F38" s="77">
        <v>1543.08</v>
      </c>
      <c r="G38" s="77">
        <v>707941.72</v>
      </c>
      <c r="H38" s="77">
        <v>5530.86</v>
      </c>
      <c r="I38" s="21">
        <f t="shared" si="1"/>
        <v>7073.94</v>
      </c>
      <c r="J38" s="76"/>
    </row>
    <row r="39" spans="1:10" ht="15" customHeight="1" x14ac:dyDescent="0.25">
      <c r="A39" t="str">
        <f t="shared" si="0"/>
        <v>ESTADO45991</v>
      </c>
      <c r="B39" s="45" t="s">
        <v>10</v>
      </c>
      <c r="C39" s="34">
        <v>45991</v>
      </c>
      <c r="D39" s="77">
        <v>1365154.76</v>
      </c>
      <c r="E39" s="77">
        <v>310542.15000000002</v>
      </c>
      <c r="F39" s="77">
        <v>4658.13</v>
      </c>
      <c r="G39" s="77">
        <v>1195610.44</v>
      </c>
      <c r="H39" s="77">
        <v>33359.449999999997</v>
      </c>
      <c r="I39" s="21">
        <f t="shared" si="1"/>
        <v>38017.579999999994</v>
      </c>
      <c r="J39" s="76"/>
    </row>
    <row r="40" spans="1:10" ht="15" customHeight="1" x14ac:dyDescent="0.25">
      <c r="A40" t="str">
        <f t="shared" si="0"/>
        <v>ESTADO46022</v>
      </c>
      <c r="B40" s="45" t="s">
        <v>10</v>
      </c>
      <c r="C40" s="34">
        <v>46022</v>
      </c>
      <c r="D40" s="77">
        <v>1348255.57</v>
      </c>
      <c r="E40" s="77">
        <v>295147.87</v>
      </c>
      <c r="F40" s="77">
        <v>4427.22</v>
      </c>
      <c r="G40" s="77">
        <v>1221276.67</v>
      </c>
      <c r="H40" s="77">
        <v>35386.69</v>
      </c>
      <c r="I40" s="21">
        <f t="shared" si="1"/>
        <v>39813.910000000003</v>
      </c>
      <c r="J40" s="76"/>
    </row>
    <row r="41" spans="1:10" ht="15" customHeight="1" x14ac:dyDescent="0.25">
      <c r="A41" t="str">
        <f t="shared" si="0"/>
        <v>ESTADO46053</v>
      </c>
      <c r="B41" s="45" t="s">
        <v>10</v>
      </c>
      <c r="C41" s="34">
        <v>46053</v>
      </c>
      <c r="D41" s="77">
        <v>1373517.16</v>
      </c>
      <c r="E41" s="77">
        <v>301412.42</v>
      </c>
      <c r="F41" s="77">
        <v>4521.1899999999996</v>
      </c>
      <c r="G41" s="77">
        <v>1251541.96</v>
      </c>
      <c r="H41" s="77">
        <v>37320.519999999997</v>
      </c>
      <c r="I41" s="21">
        <f t="shared" si="1"/>
        <v>41841.71</v>
      </c>
      <c r="J41" s="76"/>
    </row>
    <row r="42" spans="1:10" ht="15" customHeight="1" x14ac:dyDescent="0.25">
      <c r="A42" t="str">
        <f t="shared" si="0"/>
        <v>EVEREST45991</v>
      </c>
      <c r="B42" s="45" t="s">
        <v>114</v>
      </c>
      <c r="C42" s="34">
        <v>45991</v>
      </c>
      <c r="D42" s="77">
        <v>44370.12</v>
      </c>
      <c r="E42" s="77">
        <v>7197.93</v>
      </c>
      <c r="F42" s="77">
        <v>107.97</v>
      </c>
      <c r="G42" s="77">
        <v>23773.41</v>
      </c>
      <c r="H42" s="77">
        <v>777.95</v>
      </c>
      <c r="I42" s="21">
        <f t="shared" si="1"/>
        <v>885.92000000000007</v>
      </c>
      <c r="J42" s="76"/>
    </row>
    <row r="43" spans="1:10" ht="15" customHeight="1" x14ac:dyDescent="0.25">
      <c r="A43" t="str">
        <f t="shared" si="0"/>
        <v>EVEREST46022</v>
      </c>
      <c r="B43" s="45" t="s">
        <v>114</v>
      </c>
      <c r="C43" s="34">
        <v>46022</v>
      </c>
      <c r="D43" s="77">
        <v>44461.39</v>
      </c>
      <c r="E43" s="77">
        <v>7549.92</v>
      </c>
      <c r="F43" s="77">
        <v>113.25</v>
      </c>
      <c r="G43" s="77">
        <v>29573.07</v>
      </c>
      <c r="H43" s="77">
        <v>913.69</v>
      </c>
      <c r="I43" s="21">
        <f t="shared" si="1"/>
        <v>1026.94</v>
      </c>
      <c r="J43" s="76"/>
    </row>
    <row r="44" spans="1:10" ht="15" customHeight="1" x14ac:dyDescent="0.25">
      <c r="A44" t="str">
        <f t="shared" si="0"/>
        <v>EVEREST46053</v>
      </c>
      <c r="B44" s="45" t="s">
        <v>114</v>
      </c>
      <c r="C44" s="34">
        <v>46053</v>
      </c>
      <c r="D44" s="77">
        <v>44861.02</v>
      </c>
      <c r="E44" s="77">
        <v>8497.7900000000009</v>
      </c>
      <c r="F44" s="77">
        <v>127.47</v>
      </c>
      <c r="G44" s="77">
        <v>23373.43</v>
      </c>
      <c r="H44" s="77">
        <v>323.14999999999998</v>
      </c>
      <c r="I44" s="21">
        <f t="shared" si="1"/>
        <v>450.62</v>
      </c>
      <c r="J44" s="76"/>
    </row>
    <row r="45" spans="1:10" ht="15" customHeight="1" x14ac:dyDescent="0.25">
      <c r="A45" t="str">
        <f t="shared" si="0"/>
        <v>LIBERTY45991</v>
      </c>
      <c r="B45" s="45" t="s">
        <v>118</v>
      </c>
      <c r="C45" s="34">
        <v>45991</v>
      </c>
      <c r="D45" s="77">
        <v>81222.41</v>
      </c>
      <c r="E45" s="77">
        <v>3052.05</v>
      </c>
      <c r="F45" s="77">
        <v>45.78</v>
      </c>
      <c r="G45" s="77">
        <v>85491.38</v>
      </c>
      <c r="H45" s="77">
        <v>662.63</v>
      </c>
      <c r="I45" s="21">
        <f t="shared" si="1"/>
        <v>708.41</v>
      </c>
      <c r="J45" s="76"/>
    </row>
    <row r="46" spans="1:10" ht="15" customHeight="1" x14ac:dyDescent="0.25">
      <c r="A46" t="str">
        <f t="shared" si="0"/>
        <v>LIBERTY46022</v>
      </c>
      <c r="B46" s="45" t="s">
        <v>118</v>
      </c>
      <c r="C46" s="34">
        <v>46022</v>
      </c>
      <c r="D46" s="77">
        <v>68113.63</v>
      </c>
      <c r="E46" s="77">
        <v>11062.68</v>
      </c>
      <c r="F46" s="77">
        <v>165.94</v>
      </c>
      <c r="G46" s="77">
        <v>84761.21</v>
      </c>
      <c r="H46" s="77">
        <v>663.79</v>
      </c>
      <c r="I46" s="21">
        <f t="shared" si="1"/>
        <v>829.73</v>
      </c>
      <c r="J46" s="76"/>
    </row>
    <row r="47" spans="1:10" ht="15" customHeight="1" x14ac:dyDescent="0.25">
      <c r="A47" t="str">
        <f t="shared" si="0"/>
        <v>LIBERTY46053</v>
      </c>
      <c r="B47" s="45" t="s">
        <v>118</v>
      </c>
      <c r="C47" s="34">
        <v>46053</v>
      </c>
      <c r="D47" s="77">
        <v>64909.35</v>
      </c>
      <c r="E47" s="77">
        <v>11080.24</v>
      </c>
      <c r="F47" s="77">
        <v>166.2</v>
      </c>
      <c r="G47" s="77">
        <v>87445.9</v>
      </c>
      <c r="H47" s="77">
        <v>823.42</v>
      </c>
      <c r="I47" s="21">
        <f t="shared" si="1"/>
        <v>989.61999999999989</v>
      </c>
      <c r="J47" s="76"/>
    </row>
    <row r="48" spans="1:10" ht="15" customHeight="1" x14ac:dyDescent="0.25">
      <c r="A48" t="str">
        <f t="shared" si="0"/>
        <v>HDI SEGUROS45991</v>
      </c>
      <c r="B48" s="45" t="s">
        <v>97</v>
      </c>
      <c r="C48" s="34">
        <v>45991</v>
      </c>
      <c r="D48" s="77">
        <v>2123180.23</v>
      </c>
      <c r="E48" s="77">
        <v>365906.06</v>
      </c>
      <c r="F48" s="77">
        <v>5488.59</v>
      </c>
      <c r="G48" s="77">
        <v>529149.68999999994</v>
      </c>
      <c r="H48" s="77">
        <v>8255.8700000000008</v>
      </c>
      <c r="I48" s="21">
        <f t="shared" si="1"/>
        <v>13744.460000000001</v>
      </c>
      <c r="J48" s="76"/>
    </row>
    <row r="49" spans="1:10" ht="15" customHeight="1" x14ac:dyDescent="0.25">
      <c r="A49" t="str">
        <f t="shared" si="0"/>
        <v>HDI SEGUROS46022</v>
      </c>
      <c r="B49" s="45" t="s">
        <v>97</v>
      </c>
      <c r="C49" s="34">
        <v>46022</v>
      </c>
      <c r="D49" s="77">
        <v>2082795.81</v>
      </c>
      <c r="E49" s="77">
        <v>392777.39</v>
      </c>
      <c r="F49" s="77">
        <v>5891.66</v>
      </c>
      <c r="G49" s="77">
        <v>548064.68999999994</v>
      </c>
      <c r="H49" s="77">
        <v>8227.2999999999993</v>
      </c>
      <c r="I49" s="21">
        <f t="shared" si="1"/>
        <v>14118.96</v>
      </c>
      <c r="J49" s="76"/>
    </row>
    <row r="50" spans="1:10" ht="15" customHeight="1" x14ac:dyDescent="0.25">
      <c r="A50" t="str">
        <f t="shared" si="0"/>
        <v>HDI SEGUROS46053</v>
      </c>
      <c r="B50" s="45" t="s">
        <v>97</v>
      </c>
      <c r="C50" s="34">
        <v>46053</v>
      </c>
      <c r="D50" s="77">
        <v>2135241.27</v>
      </c>
      <c r="E50" s="77">
        <v>385888.6</v>
      </c>
      <c r="F50" s="77">
        <v>5788.33</v>
      </c>
      <c r="G50" s="77">
        <v>551563.18999999994</v>
      </c>
      <c r="H50" s="77">
        <v>8256.43</v>
      </c>
      <c r="I50" s="21">
        <f t="shared" si="1"/>
        <v>14044.76</v>
      </c>
      <c r="J50" s="76"/>
    </row>
    <row r="51" spans="1:10" ht="15" customHeight="1" x14ac:dyDescent="0.25">
      <c r="A51" t="str">
        <f t="shared" si="0"/>
        <v>MAPFRE45991</v>
      </c>
      <c r="B51" s="45" t="s">
        <v>11</v>
      </c>
      <c r="C51" s="34">
        <v>45991</v>
      </c>
      <c r="D51" s="77">
        <v>1537023.23</v>
      </c>
      <c r="E51" s="77">
        <v>220037.49</v>
      </c>
      <c r="F51" s="77">
        <v>3148.87</v>
      </c>
      <c r="G51" s="77">
        <v>1274582.1599999999</v>
      </c>
      <c r="H51" s="77">
        <v>16072.59</v>
      </c>
      <c r="I51" s="21">
        <f t="shared" si="1"/>
        <v>19221.46</v>
      </c>
      <c r="J51" s="76"/>
    </row>
    <row r="52" spans="1:10" ht="15" customHeight="1" x14ac:dyDescent="0.25">
      <c r="A52" t="str">
        <f t="shared" si="0"/>
        <v>MAPFRE46022</v>
      </c>
      <c r="B52" s="45" t="s">
        <v>11</v>
      </c>
      <c r="C52" s="34">
        <v>46022</v>
      </c>
      <c r="D52" s="77">
        <v>1539430</v>
      </c>
      <c r="E52" s="77">
        <v>185981.83</v>
      </c>
      <c r="F52" s="77">
        <v>2614.25</v>
      </c>
      <c r="G52" s="77">
        <v>1322222.47</v>
      </c>
      <c r="H52" s="77">
        <v>20035.02</v>
      </c>
      <c r="I52" s="21">
        <f t="shared" si="1"/>
        <v>22649.27</v>
      </c>
      <c r="J52" s="76"/>
    </row>
    <row r="53" spans="1:10" ht="15" customHeight="1" x14ac:dyDescent="0.25">
      <c r="A53" t="str">
        <f t="shared" si="0"/>
        <v>MAPFRE46053</v>
      </c>
      <c r="B53" s="45" t="s">
        <v>11</v>
      </c>
      <c r="C53" s="34">
        <v>46053</v>
      </c>
      <c r="D53" s="77">
        <v>1639169.02</v>
      </c>
      <c r="E53" s="77">
        <v>213199.51</v>
      </c>
      <c r="F53" s="77">
        <v>3022.51</v>
      </c>
      <c r="G53" s="77">
        <v>1323328.3700000001</v>
      </c>
      <c r="H53" s="77">
        <v>16437.63</v>
      </c>
      <c r="I53" s="21">
        <f t="shared" si="1"/>
        <v>19460.14</v>
      </c>
      <c r="J53" s="76"/>
    </row>
    <row r="54" spans="1:10" ht="15" customHeight="1" x14ac:dyDescent="0.25">
      <c r="A54" t="str">
        <f t="shared" si="0"/>
        <v>MUNDIAL45991</v>
      </c>
      <c r="B54" s="45" t="s">
        <v>12</v>
      </c>
      <c r="C54" s="34">
        <v>45991</v>
      </c>
      <c r="D54" s="77">
        <v>877111.6</v>
      </c>
      <c r="E54" s="77">
        <v>234066.27</v>
      </c>
      <c r="F54" s="77">
        <v>3510.99</v>
      </c>
      <c r="G54" s="77">
        <v>1803228.46</v>
      </c>
      <c r="H54" s="77">
        <v>10465.950000000001</v>
      </c>
      <c r="I54" s="21">
        <f t="shared" si="1"/>
        <v>13976.94</v>
      </c>
      <c r="J54" s="76"/>
    </row>
    <row r="55" spans="1:10" ht="15" customHeight="1" x14ac:dyDescent="0.25">
      <c r="A55" t="str">
        <f t="shared" si="0"/>
        <v>MUNDIAL46022</v>
      </c>
      <c r="B55" s="45" t="s">
        <v>12</v>
      </c>
      <c r="C55" s="34">
        <v>46022</v>
      </c>
      <c r="D55" s="77">
        <v>962317.38</v>
      </c>
      <c r="E55" s="77">
        <v>268144.44</v>
      </c>
      <c r="F55" s="77">
        <v>4022.17</v>
      </c>
      <c r="G55" s="77">
        <v>1860299.96</v>
      </c>
      <c r="H55" s="77">
        <v>10288.620000000001</v>
      </c>
      <c r="I55" s="21">
        <f t="shared" si="1"/>
        <v>14310.79</v>
      </c>
      <c r="J55" s="76"/>
    </row>
    <row r="56" spans="1:10" ht="15" customHeight="1" x14ac:dyDescent="0.25">
      <c r="A56" t="str">
        <f t="shared" si="0"/>
        <v>MUNDIAL46053</v>
      </c>
      <c r="B56" s="45" t="s">
        <v>12</v>
      </c>
      <c r="C56" s="34">
        <v>46053</v>
      </c>
      <c r="D56" s="77">
        <v>880326.99</v>
      </c>
      <c r="E56" s="77">
        <v>352269.19</v>
      </c>
      <c r="F56" s="77">
        <v>5284.04</v>
      </c>
      <c r="G56" s="77">
        <v>1882123.11</v>
      </c>
      <c r="H56" s="77">
        <v>10372.81</v>
      </c>
      <c r="I56" s="21">
        <f t="shared" si="1"/>
        <v>15656.849999999999</v>
      </c>
      <c r="J56" s="76"/>
    </row>
    <row r="57" spans="1:10" ht="15" customHeight="1" x14ac:dyDescent="0.25">
      <c r="A57" t="str">
        <f t="shared" si="0"/>
        <v>NACIONAL45991</v>
      </c>
      <c r="B57" s="45" t="s">
        <v>13</v>
      </c>
      <c r="C57" s="34">
        <v>45991</v>
      </c>
      <c r="D57" s="77">
        <v>101248.97</v>
      </c>
      <c r="E57" s="77">
        <v>10070.83</v>
      </c>
      <c r="F57" s="77">
        <v>151.06</v>
      </c>
      <c r="G57" s="77">
        <v>743695.92</v>
      </c>
      <c r="H57" s="77">
        <v>6871.75</v>
      </c>
      <c r="I57" s="21">
        <f t="shared" si="1"/>
        <v>7022.81</v>
      </c>
      <c r="J57" s="76"/>
    </row>
    <row r="58" spans="1:10" ht="15" customHeight="1" x14ac:dyDescent="0.25">
      <c r="A58" t="str">
        <f t="shared" si="0"/>
        <v>NACIONAL46022</v>
      </c>
      <c r="B58" s="45" t="s">
        <v>13</v>
      </c>
      <c r="C58" s="34">
        <v>46022</v>
      </c>
      <c r="D58" s="77">
        <v>102696.29</v>
      </c>
      <c r="E58" s="77">
        <v>10013.02</v>
      </c>
      <c r="F58" s="77">
        <v>150.19999999999999</v>
      </c>
      <c r="G58" s="77">
        <v>832361.64</v>
      </c>
      <c r="H58" s="77">
        <v>11255.34</v>
      </c>
      <c r="I58" s="21">
        <f t="shared" si="1"/>
        <v>11405.54</v>
      </c>
      <c r="J58" s="76"/>
    </row>
    <row r="59" spans="1:10" ht="15" customHeight="1" x14ac:dyDescent="0.25">
      <c r="A59" t="str">
        <f t="shared" si="0"/>
        <v>NACIONAL46053</v>
      </c>
      <c r="B59" s="45" t="s">
        <v>13</v>
      </c>
      <c r="C59" s="34">
        <v>46053</v>
      </c>
      <c r="D59" s="77">
        <v>115142.39999999999</v>
      </c>
      <c r="E59" s="77">
        <v>12814.54</v>
      </c>
      <c r="F59" s="77">
        <v>192.22</v>
      </c>
      <c r="G59" s="77">
        <v>841196.96</v>
      </c>
      <c r="H59" s="77">
        <v>11059.71</v>
      </c>
      <c r="I59" s="21">
        <f t="shared" si="1"/>
        <v>11251.929999999998</v>
      </c>
      <c r="J59" s="76"/>
    </row>
    <row r="60" spans="1:10" ht="15" customHeight="1" x14ac:dyDescent="0.25">
      <c r="A60" t="str">
        <f t="shared" si="0"/>
        <v>PREVISORA45991</v>
      </c>
      <c r="B60" s="45" t="s">
        <v>14</v>
      </c>
      <c r="C60" s="34">
        <v>45991</v>
      </c>
      <c r="D60" s="77">
        <v>1406228.9</v>
      </c>
      <c r="E60" s="77">
        <v>1002242.93</v>
      </c>
      <c r="F60" s="77">
        <v>15033.64</v>
      </c>
      <c r="G60" s="77">
        <v>2119834.77</v>
      </c>
      <c r="H60" s="77">
        <v>19929.02</v>
      </c>
      <c r="I60" s="21">
        <f t="shared" si="1"/>
        <v>34962.660000000003</v>
      </c>
      <c r="J60" s="76"/>
    </row>
    <row r="61" spans="1:10" ht="15" customHeight="1" x14ac:dyDescent="0.25">
      <c r="A61" t="str">
        <f t="shared" si="0"/>
        <v>PREVISORA46022</v>
      </c>
      <c r="B61" s="45" t="s">
        <v>14</v>
      </c>
      <c r="C61" s="34">
        <v>46022</v>
      </c>
      <c r="D61" s="77">
        <v>1421749.16</v>
      </c>
      <c r="E61" s="77">
        <v>1007343.93</v>
      </c>
      <c r="F61" s="77">
        <v>15110.16</v>
      </c>
      <c r="G61" s="77">
        <v>2242049.63</v>
      </c>
      <c r="H61" s="77">
        <v>24202.95</v>
      </c>
      <c r="I61" s="21">
        <f t="shared" si="1"/>
        <v>39313.11</v>
      </c>
      <c r="J61" s="76"/>
    </row>
    <row r="62" spans="1:10" ht="15" customHeight="1" x14ac:dyDescent="0.25">
      <c r="A62" t="str">
        <f t="shared" si="0"/>
        <v>PREVISORA46053</v>
      </c>
      <c r="B62" s="45" t="s">
        <v>14</v>
      </c>
      <c r="C62" s="34">
        <v>46053</v>
      </c>
      <c r="D62" s="77">
        <v>1400966.12</v>
      </c>
      <c r="E62" s="77">
        <v>1022612.17</v>
      </c>
      <c r="F62" s="77">
        <v>15339.18</v>
      </c>
      <c r="G62" s="77">
        <v>2235862.29</v>
      </c>
      <c r="H62" s="77">
        <v>23675</v>
      </c>
      <c r="I62" s="21">
        <f t="shared" si="1"/>
        <v>39014.18</v>
      </c>
      <c r="J62" s="76"/>
    </row>
    <row r="63" spans="1:10" ht="15" customHeight="1" x14ac:dyDescent="0.25">
      <c r="A63" t="str">
        <f t="shared" si="0"/>
        <v>QUALITAS45991</v>
      </c>
      <c r="B63" s="45" t="s">
        <v>116</v>
      </c>
      <c r="C63" s="34">
        <v>45991</v>
      </c>
      <c r="D63" s="77">
        <v>0</v>
      </c>
      <c r="E63" s="77">
        <v>0</v>
      </c>
      <c r="F63" s="77">
        <v>0</v>
      </c>
      <c r="G63" s="77">
        <v>18695.23</v>
      </c>
      <c r="H63" s="77">
        <v>548.34</v>
      </c>
      <c r="I63" s="21">
        <f t="shared" si="1"/>
        <v>548.34</v>
      </c>
      <c r="J63" s="76"/>
    </row>
    <row r="64" spans="1:10" ht="15" customHeight="1" x14ac:dyDescent="0.25">
      <c r="A64" t="str">
        <f t="shared" si="0"/>
        <v>QUALITAS46022</v>
      </c>
      <c r="B64" s="45" t="s">
        <v>116</v>
      </c>
      <c r="C64" s="34">
        <v>46022</v>
      </c>
      <c r="D64" s="77">
        <v>0</v>
      </c>
      <c r="E64" s="77">
        <v>0</v>
      </c>
      <c r="F64" s="77">
        <v>0</v>
      </c>
      <c r="G64" s="77">
        <v>24875.74</v>
      </c>
      <c r="H64" s="77">
        <v>736.02</v>
      </c>
      <c r="I64" s="21">
        <f t="shared" si="1"/>
        <v>736.02</v>
      </c>
      <c r="J64" s="76"/>
    </row>
    <row r="65" spans="1:10" ht="15" customHeight="1" x14ac:dyDescent="0.25">
      <c r="A65" t="str">
        <f t="shared" si="0"/>
        <v>QUALITAS46053</v>
      </c>
      <c r="B65" s="45" t="s">
        <v>116</v>
      </c>
      <c r="C65" s="34">
        <v>46053</v>
      </c>
      <c r="D65" s="77">
        <v>0</v>
      </c>
      <c r="E65" s="77">
        <v>0</v>
      </c>
      <c r="F65" s="77">
        <v>0</v>
      </c>
      <c r="G65" s="77">
        <v>31658.55</v>
      </c>
      <c r="H65" s="77">
        <v>798.65</v>
      </c>
      <c r="I65" s="21">
        <f t="shared" si="1"/>
        <v>798.65</v>
      </c>
      <c r="J65" s="76"/>
    </row>
    <row r="66" spans="1:10" ht="15" customHeight="1" x14ac:dyDescent="0.25">
      <c r="A66" t="str">
        <f t="shared" si="0"/>
        <v>SBS SEGUROS45991</v>
      </c>
      <c r="B66" s="45" t="s">
        <v>95</v>
      </c>
      <c r="C66" s="34">
        <v>45991</v>
      </c>
      <c r="D66" s="77">
        <v>1457875.38</v>
      </c>
      <c r="E66" s="77">
        <v>62931.93</v>
      </c>
      <c r="F66" s="77">
        <v>943.98</v>
      </c>
      <c r="G66" s="77">
        <v>550462.53</v>
      </c>
      <c r="H66" s="77">
        <v>8005.56</v>
      </c>
      <c r="I66" s="21">
        <f t="shared" si="1"/>
        <v>8949.5400000000009</v>
      </c>
      <c r="J66" s="76"/>
    </row>
    <row r="67" spans="1:10" ht="15" customHeight="1" x14ac:dyDescent="0.25">
      <c r="A67" t="str">
        <f t="shared" si="0"/>
        <v>SBS SEGUROS46022</v>
      </c>
      <c r="B67" s="45" t="s">
        <v>95</v>
      </c>
      <c r="C67" s="34">
        <v>46022</v>
      </c>
      <c r="D67" s="77">
        <v>1451392.36</v>
      </c>
      <c r="E67" s="77">
        <v>61829.71</v>
      </c>
      <c r="F67" s="77">
        <v>927.45</v>
      </c>
      <c r="G67" s="77">
        <v>553360.34</v>
      </c>
      <c r="H67" s="77">
        <v>8808.9500000000007</v>
      </c>
      <c r="I67" s="21">
        <f t="shared" si="1"/>
        <v>9736.4000000000015</v>
      </c>
      <c r="J67" s="76"/>
    </row>
    <row r="68" spans="1:10" ht="15" customHeight="1" x14ac:dyDescent="0.25">
      <c r="A68" t="str">
        <f t="shared" ref="A68:A76" si="2">+B68&amp;C68</f>
        <v>SBS SEGUROS46053</v>
      </c>
      <c r="B68" s="45" t="s">
        <v>95</v>
      </c>
      <c r="C68" s="34">
        <v>46053</v>
      </c>
      <c r="D68" s="77">
        <v>1475919.02</v>
      </c>
      <c r="E68" s="77">
        <v>64138.3</v>
      </c>
      <c r="F68" s="77">
        <v>962.07</v>
      </c>
      <c r="G68" s="77">
        <v>537794.63</v>
      </c>
      <c r="H68" s="77">
        <v>7874</v>
      </c>
      <c r="I68" s="21">
        <f t="shared" ref="I68:I83" si="3">+F68+H68</f>
        <v>8836.07</v>
      </c>
      <c r="J68" s="76"/>
    </row>
    <row r="69" spans="1:10" ht="15" customHeight="1" x14ac:dyDescent="0.25">
      <c r="A69" t="str">
        <f t="shared" si="2"/>
        <v>SEGUREXPO45991</v>
      </c>
      <c r="B69" s="45" t="s">
        <v>15</v>
      </c>
      <c r="C69" s="34">
        <v>45991</v>
      </c>
      <c r="D69" s="77">
        <v>18582.560000000001</v>
      </c>
      <c r="E69" s="77">
        <v>92224.7</v>
      </c>
      <c r="F69" s="77">
        <v>1383.37</v>
      </c>
      <c r="G69" s="77">
        <v>137805.62</v>
      </c>
      <c r="H69" s="77">
        <v>1005.96</v>
      </c>
      <c r="I69" s="21">
        <f t="shared" si="3"/>
        <v>2389.33</v>
      </c>
      <c r="J69" s="76"/>
    </row>
    <row r="70" spans="1:10" ht="15" customHeight="1" x14ac:dyDescent="0.25">
      <c r="A70" t="str">
        <f t="shared" si="2"/>
        <v>SEGUREXPO46022</v>
      </c>
      <c r="B70" s="45" t="s">
        <v>15</v>
      </c>
      <c r="C70" s="34">
        <v>46022</v>
      </c>
      <c r="D70" s="77">
        <v>7782.49</v>
      </c>
      <c r="E70" s="77">
        <v>91651.18</v>
      </c>
      <c r="F70" s="77">
        <v>1374.77</v>
      </c>
      <c r="G70" s="77">
        <v>138020.71</v>
      </c>
      <c r="H70" s="77">
        <v>846.7</v>
      </c>
      <c r="I70" s="21">
        <f t="shared" si="3"/>
        <v>2221.4700000000003</v>
      </c>
      <c r="J70" s="76"/>
    </row>
    <row r="71" spans="1:10" ht="15" customHeight="1" x14ac:dyDescent="0.25">
      <c r="A71" t="str">
        <f t="shared" si="2"/>
        <v>SEGUREXPO46053</v>
      </c>
      <c r="B71" s="45" t="s">
        <v>15</v>
      </c>
      <c r="C71" s="34">
        <v>46053</v>
      </c>
      <c r="D71" s="77">
        <v>3323.65</v>
      </c>
      <c r="E71" s="77">
        <v>91916.28</v>
      </c>
      <c r="F71" s="77">
        <v>1378.74</v>
      </c>
      <c r="G71" s="77">
        <v>140705.45000000001</v>
      </c>
      <c r="H71" s="77">
        <v>1064.26</v>
      </c>
      <c r="I71" s="21">
        <f t="shared" si="3"/>
        <v>2443</v>
      </c>
      <c r="J71" s="76"/>
    </row>
    <row r="72" spans="1:10" ht="15" customHeight="1" x14ac:dyDescent="0.25">
      <c r="A72" t="str">
        <f t="shared" si="2"/>
        <v>SOLIDARIA45991</v>
      </c>
      <c r="B72" s="45" t="s">
        <v>16</v>
      </c>
      <c r="C72" s="34">
        <v>45991</v>
      </c>
      <c r="D72" s="77">
        <v>722001.43</v>
      </c>
      <c r="E72" s="77">
        <v>258115.44</v>
      </c>
      <c r="F72" s="77">
        <v>3871.73</v>
      </c>
      <c r="G72" s="77">
        <v>403387.72</v>
      </c>
      <c r="H72" s="77">
        <v>3764.99</v>
      </c>
      <c r="I72" s="21">
        <f t="shared" si="3"/>
        <v>7636.7199999999993</v>
      </c>
      <c r="J72" s="76"/>
    </row>
    <row r="73" spans="1:10" ht="15" customHeight="1" x14ac:dyDescent="0.25">
      <c r="A73" t="str">
        <f t="shared" si="2"/>
        <v>SOLIDARIA46022</v>
      </c>
      <c r="B73" s="45" t="s">
        <v>16</v>
      </c>
      <c r="C73" s="34">
        <v>46022</v>
      </c>
      <c r="D73" s="77">
        <v>762770.12</v>
      </c>
      <c r="E73" s="77">
        <v>250955.25</v>
      </c>
      <c r="F73" s="77">
        <v>3764.33</v>
      </c>
      <c r="G73" s="77">
        <v>412777.86</v>
      </c>
      <c r="H73" s="77">
        <v>3700.57</v>
      </c>
      <c r="I73" s="21">
        <f t="shared" si="3"/>
        <v>7464.9</v>
      </c>
      <c r="J73" s="76"/>
    </row>
    <row r="74" spans="1:10" ht="15" customHeight="1" x14ac:dyDescent="0.25">
      <c r="A74" t="str">
        <f t="shared" si="2"/>
        <v>SOLIDARIA46053</v>
      </c>
      <c r="B74" s="45" t="s">
        <v>16</v>
      </c>
      <c r="C74" s="34">
        <v>46053</v>
      </c>
      <c r="D74" s="77">
        <v>737074.04</v>
      </c>
      <c r="E74" s="77">
        <v>262155.74</v>
      </c>
      <c r="F74" s="77">
        <v>3932.34</v>
      </c>
      <c r="G74" s="77">
        <v>423002.36</v>
      </c>
      <c r="H74" s="77">
        <v>4320.22</v>
      </c>
      <c r="I74" s="21">
        <f t="shared" si="3"/>
        <v>8252.5600000000013</v>
      </c>
      <c r="J74" s="76"/>
    </row>
    <row r="75" spans="1:10" ht="15" customHeight="1" x14ac:dyDescent="0.25">
      <c r="A75" t="str">
        <f t="shared" si="2"/>
        <v>SOLUNION45991</v>
      </c>
      <c r="B75" s="45" t="s">
        <v>17</v>
      </c>
      <c r="C75" s="34">
        <v>45991</v>
      </c>
      <c r="D75" s="77">
        <v>162912.74</v>
      </c>
      <c r="E75" s="77">
        <v>8341.6200000000008</v>
      </c>
      <c r="F75" s="77">
        <v>125.12</v>
      </c>
      <c r="G75" s="77">
        <v>154524.1</v>
      </c>
      <c r="H75" s="77">
        <v>1286.47</v>
      </c>
      <c r="I75" s="21">
        <f t="shared" si="3"/>
        <v>1411.5900000000001</v>
      </c>
      <c r="J75" s="76"/>
    </row>
    <row r="76" spans="1:10" ht="15" customHeight="1" x14ac:dyDescent="0.25">
      <c r="A76" t="str">
        <f t="shared" si="2"/>
        <v>SOLUNION46022</v>
      </c>
      <c r="B76" s="45" t="s">
        <v>17</v>
      </c>
      <c r="C76" s="34">
        <v>46022</v>
      </c>
      <c r="D76" s="77">
        <v>162304.72</v>
      </c>
      <c r="E76" s="77">
        <v>8360.7199999999993</v>
      </c>
      <c r="F76" s="77">
        <v>125.41</v>
      </c>
      <c r="G76" s="77">
        <v>131317.19</v>
      </c>
      <c r="H76" s="77">
        <v>743.84</v>
      </c>
      <c r="I76" s="21">
        <f t="shared" si="3"/>
        <v>869.25</v>
      </c>
      <c r="J76" s="76"/>
    </row>
    <row r="77" spans="1:10" ht="15" customHeight="1" x14ac:dyDescent="0.25">
      <c r="A77" t="str">
        <f>+B77&amp;C77</f>
        <v>SOLUNION46053</v>
      </c>
      <c r="B77" s="45" t="s">
        <v>17</v>
      </c>
      <c r="C77" s="34">
        <v>46053</v>
      </c>
      <c r="D77" s="77">
        <v>166477.01999999999</v>
      </c>
      <c r="E77" s="77">
        <v>8115.16</v>
      </c>
      <c r="F77" s="77">
        <v>121.73</v>
      </c>
      <c r="G77" s="77">
        <v>162883.06</v>
      </c>
      <c r="H77" s="77">
        <v>827.48</v>
      </c>
      <c r="I77" s="21">
        <f t="shared" si="3"/>
        <v>949.21</v>
      </c>
      <c r="J77" s="76"/>
    </row>
    <row r="78" spans="1:10" x14ac:dyDescent="0.25">
      <c r="A78" t="str">
        <f t="shared" ref="A78:A83" si="4">+B78&amp;C78</f>
        <v>SURAMERICANA45991</v>
      </c>
      <c r="B78" t="s">
        <v>18</v>
      </c>
      <c r="C78" s="34">
        <v>45991</v>
      </c>
      <c r="D78" s="77">
        <v>3365936.74</v>
      </c>
      <c r="E78" s="77">
        <v>284221.39</v>
      </c>
      <c r="F78" s="77">
        <v>4262.75</v>
      </c>
      <c r="G78" s="77">
        <v>2432436.96</v>
      </c>
      <c r="H78" s="77">
        <v>53707.22</v>
      </c>
      <c r="I78" s="21">
        <f t="shared" si="3"/>
        <v>57969.97</v>
      </c>
    </row>
    <row r="79" spans="1:10" x14ac:dyDescent="0.25">
      <c r="A79" t="str">
        <f t="shared" si="4"/>
        <v>SURAMERICANA46022</v>
      </c>
      <c r="B79" t="s">
        <v>18</v>
      </c>
      <c r="C79" s="34">
        <v>46022</v>
      </c>
      <c r="D79" s="77">
        <v>3338008.3</v>
      </c>
      <c r="E79" s="77">
        <v>306925.28999999998</v>
      </c>
      <c r="F79" s="77">
        <v>4603.1000000000004</v>
      </c>
      <c r="G79" s="77">
        <v>2353740.7400000002</v>
      </c>
      <c r="H79" s="77">
        <v>53670.05</v>
      </c>
      <c r="I79" s="21">
        <f t="shared" si="3"/>
        <v>58273.15</v>
      </c>
    </row>
    <row r="80" spans="1:10" x14ac:dyDescent="0.25">
      <c r="A80" t="str">
        <f t="shared" si="4"/>
        <v>SURAMERICANA46053</v>
      </c>
      <c r="B80" t="s">
        <v>18</v>
      </c>
      <c r="C80" s="34">
        <v>46053</v>
      </c>
      <c r="D80" s="77">
        <v>3370662.83</v>
      </c>
      <c r="E80" s="77">
        <v>270428.14</v>
      </c>
      <c r="F80" s="77">
        <v>4055.87</v>
      </c>
      <c r="G80" s="77">
        <v>2338405.16</v>
      </c>
      <c r="H80" s="77">
        <v>54204.91</v>
      </c>
      <c r="I80" s="21">
        <f t="shared" si="3"/>
        <v>58260.780000000006</v>
      </c>
    </row>
    <row r="81" spans="1:9" x14ac:dyDescent="0.25">
      <c r="A81" t="str">
        <f t="shared" si="4"/>
        <v>ZURICH45991</v>
      </c>
      <c r="B81" t="s">
        <v>19</v>
      </c>
      <c r="C81" s="34">
        <v>45991</v>
      </c>
      <c r="D81" s="77">
        <v>504351.8</v>
      </c>
      <c r="E81" s="77">
        <v>96472.12</v>
      </c>
      <c r="F81" s="77">
        <v>1442.62</v>
      </c>
      <c r="G81" s="77">
        <v>601194.87</v>
      </c>
      <c r="H81" s="77">
        <v>19274.310000000001</v>
      </c>
      <c r="I81" s="21">
        <f t="shared" si="3"/>
        <v>20716.93</v>
      </c>
    </row>
    <row r="82" spans="1:9" x14ac:dyDescent="0.25">
      <c r="A82" t="str">
        <f t="shared" si="4"/>
        <v>ZURICH46022</v>
      </c>
      <c r="B82" t="s">
        <v>19</v>
      </c>
      <c r="C82" s="34">
        <v>46022</v>
      </c>
      <c r="D82" s="77">
        <v>526446.48</v>
      </c>
      <c r="E82" s="77">
        <v>120800.15</v>
      </c>
      <c r="F82" s="77">
        <v>1807.54</v>
      </c>
      <c r="G82" s="77">
        <v>620483.18999999994</v>
      </c>
      <c r="H82" s="77">
        <v>21200.27</v>
      </c>
      <c r="I82" s="21">
        <f t="shared" si="3"/>
        <v>23007.81</v>
      </c>
    </row>
    <row r="83" spans="1:9" x14ac:dyDescent="0.25">
      <c r="A83" t="str">
        <f t="shared" si="4"/>
        <v>ZURICH46053</v>
      </c>
      <c r="B83" t="s">
        <v>19</v>
      </c>
      <c r="C83" s="34">
        <v>46053</v>
      </c>
      <c r="D83" s="77">
        <v>522227.68</v>
      </c>
      <c r="E83" s="77">
        <v>118906.93</v>
      </c>
      <c r="F83" s="77">
        <v>1779.14</v>
      </c>
      <c r="G83" s="77">
        <v>658732.59</v>
      </c>
      <c r="H83" s="77">
        <v>23609.1</v>
      </c>
      <c r="I83" s="21">
        <f t="shared" si="3"/>
        <v>25388.239999999998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46053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112018.38</v>
      </c>
      <c r="C7" s="50">
        <f>+IFERROR(VLOOKUP($A7&amp;$D$3,BaseRA_GEN!$A$3:$I$857,5,0),"N.A.")</f>
        <v>42679.29</v>
      </c>
      <c r="D7" s="50">
        <f>+IFERROR(VLOOKUP($A7&amp;$D$3,BaseRA_GEN!$A$3:$I$857,6,0),"N.A.")</f>
        <v>640.19000000000005</v>
      </c>
      <c r="E7" s="50">
        <f>+IFERROR(VLOOKUP($A7&amp;$D$3,BaseRA_GEN!$A$3:$I$857,7,0),"N.A.")</f>
        <v>209166.48</v>
      </c>
      <c r="F7" s="55">
        <f>+IFERROR(VLOOKUP($A7&amp;$D$3,BaseRA_GEN!$A$3:$I$857,8,0),"N.A.")</f>
        <v>5834.02</v>
      </c>
      <c r="G7" s="51">
        <f>+IFERROR(VLOOKUP($A7&amp;$D$3,BaseRA_GEN!$A$3:$I$857,9,0),"N.A.")</f>
        <v>6474.2100000000009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1968479.73</v>
      </c>
      <c r="C8" s="52">
        <f>+IFERROR(VLOOKUP($A8&amp;$D$3,BaseRA_GEN!$A$3:$I$857,5,0),"N.A.")</f>
        <v>158539.85999999999</v>
      </c>
      <c r="D8" s="52">
        <f>+IFERROR(VLOOKUP($A8&amp;$D$3,BaseRA_GEN!$A$3:$I$857,6,0),"N.A.")</f>
        <v>2378.1</v>
      </c>
      <c r="E8" s="52">
        <f>+IFERROR(VLOOKUP($A8&amp;$D$3,BaseRA_GEN!$A$3:$I$857,7,0),"N.A.")</f>
        <v>591953.43000000005</v>
      </c>
      <c r="F8" s="55">
        <f>+IFERROR(VLOOKUP($A8&amp;$D$3,BaseRA_GEN!$A$3:$I$857,8,0),"N.A.")</f>
        <v>5207.9799999999996</v>
      </c>
      <c r="G8" s="51">
        <f>+IFERROR(VLOOKUP($A8&amp;$D$3,BaseRA_GEN!$A$3:$I$857,9,0),"N.A.")</f>
        <v>7586.08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3128376.07</v>
      </c>
      <c r="C9" s="52">
        <f>+IFERROR(VLOOKUP($A9&amp;$D$3,BaseRA_GEN!$A$3:$I$857,5,0),"N.A.")</f>
        <v>622951.35</v>
      </c>
      <c r="D9" s="52">
        <f>+IFERROR(VLOOKUP($A9&amp;$D$3,BaseRA_GEN!$A$3:$I$857,6,0),"N.A.")</f>
        <v>9340.02</v>
      </c>
      <c r="E9" s="52">
        <f>+IFERROR(VLOOKUP($A9&amp;$D$3,BaseRA_GEN!$A$3:$I$857,7,0),"N.A.")</f>
        <v>1303429.99</v>
      </c>
      <c r="F9" s="55">
        <f>+IFERROR(VLOOKUP($A9&amp;$D$3,BaseRA_GEN!$A$3:$I$857,8,0),"N.A.")</f>
        <v>11776.69</v>
      </c>
      <c r="G9" s="51">
        <f>+IFERROR(VLOOKUP($A9&amp;$D$3,BaseRA_GEN!$A$3:$I$857,9,0),"N.A.")</f>
        <v>21116.71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428245.34</v>
      </c>
      <c r="C10" s="52">
        <f>+IFERROR(VLOOKUP($A10&amp;$D$3,BaseRA_GEN!$A$3:$I$857,5,0),"N.A.")</f>
        <v>74031.61</v>
      </c>
      <c r="D10" s="52">
        <f>+IFERROR(VLOOKUP($A10&amp;$D$3,BaseRA_GEN!$A$3:$I$857,6,0),"N.A.")</f>
        <v>1110.47</v>
      </c>
      <c r="E10" s="52">
        <f>+IFERROR(VLOOKUP($A10&amp;$D$3,BaseRA_GEN!$A$3:$I$857,7,0),"N.A.")</f>
        <v>254889.99</v>
      </c>
      <c r="F10" s="55">
        <f>+IFERROR(VLOOKUP($A10&amp;$D$3,BaseRA_GEN!$A$3:$I$857,8,0),"N.A.")</f>
        <v>6934.65</v>
      </c>
      <c r="G10" s="51">
        <f>+IFERROR(VLOOKUP($A10&amp;$D$3,BaseRA_GEN!$A$3:$I$857,9,0),"N.A.")</f>
        <v>8045.12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218088.19</v>
      </c>
      <c r="C11" s="52">
        <f>+IFERROR(VLOOKUP($A11&amp;$D$3,BaseRA_GEN!$A$3:$I$857,5,0),"N.A.")</f>
        <v>13250.98</v>
      </c>
      <c r="D11" s="52">
        <f>+IFERROR(VLOOKUP($A11&amp;$D$3,BaseRA_GEN!$A$3:$I$857,6,0),"N.A.")</f>
        <v>198.76</v>
      </c>
      <c r="E11" s="52">
        <f>+IFERROR(VLOOKUP($A11&amp;$D$3,BaseRA_GEN!$A$3:$I$857,7,0),"N.A.")</f>
        <v>279150.01</v>
      </c>
      <c r="F11" s="55">
        <f>+IFERROR(VLOOKUP($A11&amp;$D$3,BaseRA_GEN!$A$3:$I$857,8,0),"N.A.")</f>
        <v>1104.05</v>
      </c>
      <c r="G11" s="51">
        <f>+IFERROR(VLOOKUP($A11&amp;$D$3,BaseRA_GEN!$A$3:$I$857,9,0),"N.A.")</f>
        <v>1302.81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1341746.3400000001</v>
      </c>
      <c r="C12" s="52">
        <f>+IFERROR(VLOOKUP($A12&amp;$D$3,BaseRA_GEN!$A$3:$I$857,5,0),"N.A.")</f>
        <v>250954.37</v>
      </c>
      <c r="D12" s="52">
        <f>+IFERROR(VLOOKUP($A12&amp;$D$3,BaseRA_GEN!$A$3:$I$857,6,0),"N.A.")</f>
        <v>3764.32</v>
      </c>
      <c r="E12" s="52">
        <f>+IFERROR(VLOOKUP($A12&amp;$D$3,BaseRA_GEN!$A$3:$I$857,7,0),"N.A.")</f>
        <v>1692463.16</v>
      </c>
      <c r="F12" s="55">
        <f>+IFERROR(VLOOKUP($A12&amp;$D$3,BaseRA_GEN!$A$3:$I$857,8,0),"N.A.")</f>
        <v>22742.34</v>
      </c>
      <c r="G12" s="51">
        <f>+IFERROR(VLOOKUP($A12&amp;$D$3,BaseRA_GEN!$A$3:$I$857,9,0),"N.A.")</f>
        <v>26506.66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540461.76</v>
      </c>
      <c r="C13" s="52">
        <f>+IFERROR(VLOOKUP($A13&amp;$D$3,BaseRA_GEN!$A$3:$I$857,5,0),"N.A.")</f>
        <v>169919.4</v>
      </c>
      <c r="D13" s="52">
        <f>+IFERROR(VLOOKUP($A13&amp;$D$3,BaseRA_GEN!$A$3:$I$857,6,0),"N.A.")</f>
        <v>2548.79</v>
      </c>
      <c r="E13" s="52">
        <f>+IFERROR(VLOOKUP($A13&amp;$D$3,BaseRA_GEN!$A$3:$I$857,7,0),"N.A.")</f>
        <v>142316.54</v>
      </c>
      <c r="F13" s="55">
        <f>+IFERROR(VLOOKUP($A13&amp;$D$3,BaseRA_GEN!$A$3:$I$857,8,0),"N.A.")</f>
        <v>6519.14</v>
      </c>
      <c r="G13" s="51">
        <f>+IFERROR(VLOOKUP($A13&amp;$D$3,BaseRA_GEN!$A$3:$I$857,9,0),"N.A.")</f>
        <v>9067.93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567636.56000000006</v>
      </c>
      <c r="C14" s="52">
        <f>+IFERROR(VLOOKUP($A14&amp;$D$3,BaseRA_GEN!$A$3:$I$857,5,0),"N.A.")</f>
        <v>641162.39</v>
      </c>
      <c r="D14" s="52">
        <f>+IFERROR(VLOOKUP($A14&amp;$D$3,BaseRA_GEN!$A$3:$I$857,6,0),"N.A.")</f>
        <v>9617.44</v>
      </c>
      <c r="E14" s="52">
        <f>+IFERROR(VLOOKUP($A14&amp;$D$3,BaseRA_GEN!$A$3:$I$857,7,0),"N.A.")</f>
        <v>463605.61</v>
      </c>
      <c r="F14" s="55">
        <f>+IFERROR(VLOOKUP($A14&amp;$D$3,BaseRA_GEN!$A$3:$I$857,8,0),"N.A.")</f>
        <v>7187.86</v>
      </c>
      <c r="G14" s="51">
        <f>+IFERROR(VLOOKUP($A14&amp;$D$3,BaseRA_GEN!$A$3:$I$857,9,0),"N.A.")</f>
        <v>16805.3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46544.45</v>
      </c>
      <c r="C15" s="52">
        <f>+IFERROR(VLOOKUP($A15&amp;$D$3,BaseRA_GEN!$A$3:$I$857,5,0),"N.A.")</f>
        <v>2201.17</v>
      </c>
      <c r="D15" s="52">
        <f>+IFERROR(VLOOKUP($A15&amp;$D$3,BaseRA_GEN!$A$3:$I$857,6,0),"N.A.")</f>
        <v>33.020000000000003</v>
      </c>
      <c r="E15" s="52">
        <f>+IFERROR(VLOOKUP($A15&amp;$D$3,BaseRA_GEN!$A$3:$I$857,7,0),"N.A.")</f>
        <v>12043.27</v>
      </c>
      <c r="F15" s="55">
        <f>+IFERROR(VLOOKUP($A15&amp;$D$3,BaseRA_GEN!$A$3:$I$857,8,0),"N.A.")</f>
        <v>430.5</v>
      </c>
      <c r="G15" s="51">
        <f>+IFERROR(VLOOKUP($A15&amp;$D$3,BaseRA_GEN!$A$3:$I$857,9,0),"N.A.")</f>
        <v>463.52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34576.720000000001</v>
      </c>
      <c r="C16" s="52">
        <f>+IFERROR(VLOOKUP($A16&amp;$D$3,BaseRA_GEN!$A$3:$I$857,5,0),"N.A.")</f>
        <v>18809.330000000002</v>
      </c>
      <c r="D16" s="52">
        <f>+IFERROR(VLOOKUP($A16&amp;$D$3,BaseRA_GEN!$A$3:$I$857,6,0),"N.A.")</f>
        <v>282.14</v>
      </c>
      <c r="E16" s="52">
        <f>+IFERROR(VLOOKUP($A16&amp;$D$3,BaseRA_GEN!$A$3:$I$857,7,0),"N.A.")</f>
        <v>119653.37</v>
      </c>
      <c r="F16" s="55">
        <f>+IFERROR(VLOOKUP($A16&amp;$D$3,BaseRA_GEN!$A$3:$I$857,8,0),"N.A.")</f>
        <v>2999.97</v>
      </c>
      <c r="G16" s="51">
        <f>+IFERROR(VLOOKUP($A16&amp;$D$3,BaseRA_GEN!$A$3:$I$857,9,0),"N.A.")</f>
        <v>3282.1099999999997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216896.39</v>
      </c>
      <c r="C17" s="52">
        <f>+IFERROR(VLOOKUP($A17&amp;$D$3,BaseRA_GEN!$A$3:$I$857,5,0),"N.A.")</f>
        <v>135109.57999999999</v>
      </c>
      <c r="D17" s="52">
        <f>+IFERROR(VLOOKUP($A17&amp;$D$3,BaseRA_GEN!$A$3:$I$857,6,0),"N.A.")</f>
        <v>2026.64</v>
      </c>
      <c r="E17" s="52">
        <f>+IFERROR(VLOOKUP($A17&amp;$D$3,BaseRA_GEN!$A$3:$I$857,7,0),"N.A.")</f>
        <v>704344.16</v>
      </c>
      <c r="F17" s="55">
        <f>+IFERROR(VLOOKUP($A17&amp;$D$3,BaseRA_GEN!$A$3:$I$857,8,0),"N.A.")</f>
        <v>11115.84</v>
      </c>
      <c r="G17" s="51">
        <f>+IFERROR(VLOOKUP($A17&amp;$D$3,BaseRA_GEN!$A$3:$I$857,9,0),"N.A.")</f>
        <v>13142.48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216184.86</v>
      </c>
      <c r="C18" s="52">
        <f>+IFERROR(VLOOKUP($A18&amp;$D$3,BaseRA_GEN!$A$3:$I$857,5,0),"N.A.")</f>
        <v>102872.03</v>
      </c>
      <c r="D18" s="52">
        <f>+IFERROR(VLOOKUP($A18&amp;$D$3,BaseRA_GEN!$A$3:$I$857,6,0),"N.A.")</f>
        <v>1543.08</v>
      </c>
      <c r="E18" s="52">
        <f>+IFERROR(VLOOKUP($A18&amp;$D$3,BaseRA_GEN!$A$3:$I$857,7,0),"N.A.")</f>
        <v>707941.72</v>
      </c>
      <c r="F18" s="55">
        <f>+IFERROR(VLOOKUP($A18&amp;$D$3,BaseRA_GEN!$A$3:$I$857,8,0),"N.A.")</f>
        <v>5530.86</v>
      </c>
      <c r="G18" s="51">
        <f>+IFERROR(VLOOKUP($A18&amp;$D$3,BaseRA_GEN!$A$3:$I$857,9,0),"N.A.")</f>
        <v>7073.94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1373517.16</v>
      </c>
      <c r="C19" s="52">
        <f>+IFERROR(VLOOKUP($A19&amp;$D$3,BaseRA_GEN!$A$3:$I$857,5,0),"N.A.")</f>
        <v>301412.42</v>
      </c>
      <c r="D19" s="52">
        <f>+IFERROR(VLOOKUP($A19&amp;$D$3,BaseRA_GEN!$A$3:$I$857,6,0),"N.A.")</f>
        <v>4521.1899999999996</v>
      </c>
      <c r="E19" s="52">
        <f>+IFERROR(VLOOKUP($A19&amp;$D$3,BaseRA_GEN!$A$3:$I$857,7,0),"N.A.")</f>
        <v>1251541.96</v>
      </c>
      <c r="F19" s="55">
        <f>+IFERROR(VLOOKUP($A19&amp;$D$3,BaseRA_GEN!$A$3:$I$857,8,0),"N.A.")</f>
        <v>37320.519999999997</v>
      </c>
      <c r="G19" s="51">
        <f>+IFERROR(VLOOKUP($A19&amp;$D$3,BaseRA_GEN!$A$3:$I$857,9,0),"N.A.")</f>
        <v>41841.71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44861.02</v>
      </c>
      <c r="C20" s="52">
        <f>+IFERROR(VLOOKUP($A20&amp;$D$3,BaseRA_GEN!$A$3:$I$857,5,0),"N.A.")</f>
        <v>8497.7900000000009</v>
      </c>
      <c r="D20" s="52">
        <f>+IFERROR(VLOOKUP($A20&amp;$D$3,BaseRA_GEN!$A$3:$I$857,6,0),"N.A.")</f>
        <v>127.47</v>
      </c>
      <c r="E20" s="52">
        <f>+IFERROR(VLOOKUP($A20&amp;$D$3,BaseRA_GEN!$A$3:$I$857,7,0),"N.A.")</f>
        <v>23373.43</v>
      </c>
      <c r="F20" s="55">
        <f>+IFERROR(VLOOKUP($A20&amp;$D$3,BaseRA_GEN!$A$3:$I$857,8,0),"N.A.")</f>
        <v>323.14999999999998</v>
      </c>
      <c r="G20" s="51">
        <f>+IFERROR(VLOOKUP($A20&amp;$D$3,BaseRA_GEN!$A$3:$I$857,9,0),"N.A.")</f>
        <v>450.62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2135241.27</v>
      </c>
      <c r="C21" s="52">
        <f>+IFERROR(VLOOKUP($A21&amp;$D$3,BaseRA_GEN!$A$3:$I$857,5,0),"N.A.")</f>
        <v>385888.6</v>
      </c>
      <c r="D21" s="52">
        <f>+IFERROR(VLOOKUP($A21&amp;$D$3,BaseRA_GEN!$A$3:$I$857,6,0),"N.A.")</f>
        <v>5788.33</v>
      </c>
      <c r="E21" s="52">
        <f>+IFERROR(VLOOKUP($A21&amp;$D$3,BaseRA_GEN!$A$3:$I$857,7,0),"N.A.")</f>
        <v>551563.18999999994</v>
      </c>
      <c r="F21" s="55">
        <f>+IFERROR(VLOOKUP($A21&amp;$D$3,BaseRA_GEN!$A$3:$I$857,8,0),"N.A.")</f>
        <v>8256.43</v>
      </c>
      <c r="G21" s="51">
        <f>+IFERROR(VLOOKUP($A21&amp;$D$3,BaseRA_GEN!$A$3:$I$857,9,0),"N.A.")</f>
        <v>14044.76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64909.35</v>
      </c>
      <c r="C22" s="52">
        <f>+IFERROR(VLOOKUP($A22&amp;$D$3,BaseRA_GEN!$A$3:$I$857,5,0),"N.A.")</f>
        <v>11080.24</v>
      </c>
      <c r="D22" s="52">
        <f>+IFERROR(VLOOKUP($A22&amp;$D$3,BaseRA_GEN!$A$3:$I$857,6,0),"N.A.")</f>
        <v>166.2</v>
      </c>
      <c r="E22" s="52">
        <f>+IFERROR(VLOOKUP($A22&amp;$D$3,BaseRA_GEN!$A$3:$I$857,7,0),"N.A.")</f>
        <v>87445.9</v>
      </c>
      <c r="F22" s="55">
        <f>+IFERROR(VLOOKUP($A22&amp;$D$3,BaseRA_GEN!$A$3:$I$857,8,0),"N.A.")</f>
        <v>823.42</v>
      </c>
      <c r="G22" s="51">
        <f>+IFERROR(VLOOKUP($A22&amp;$D$3,BaseRA_GEN!$A$3:$I$857,9,0),"N.A.")</f>
        <v>989.61999999999989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1639169.02</v>
      </c>
      <c r="C23" s="52">
        <f>+IFERROR(VLOOKUP($A23&amp;$D$3,BaseRA_GEN!$A$3:$I$857,5,0),"N.A.")</f>
        <v>213199.51</v>
      </c>
      <c r="D23" s="52">
        <f>+IFERROR(VLOOKUP($A23&amp;$D$3,BaseRA_GEN!$A$3:$I$857,6,0),"N.A.")</f>
        <v>3022.51</v>
      </c>
      <c r="E23" s="52">
        <f>+IFERROR(VLOOKUP($A23&amp;$D$3,BaseRA_GEN!$A$3:$I$857,7,0),"N.A.")</f>
        <v>1323328.3700000001</v>
      </c>
      <c r="F23" s="55">
        <f>+IFERROR(VLOOKUP($A23&amp;$D$3,BaseRA_GEN!$A$3:$I$857,8,0),"N.A.")</f>
        <v>16437.63</v>
      </c>
      <c r="G23" s="51">
        <f>+IFERROR(VLOOKUP($A23&amp;$D$3,BaseRA_GEN!$A$3:$I$857,9,0),"N.A.")</f>
        <v>19460.14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880326.99</v>
      </c>
      <c r="C24" s="52">
        <f>+IFERROR(VLOOKUP($A24&amp;$D$3,BaseRA_GEN!$A$3:$I$857,5,0),"N.A.")</f>
        <v>352269.19</v>
      </c>
      <c r="D24" s="52">
        <f>+IFERROR(VLOOKUP($A24&amp;$D$3,BaseRA_GEN!$A$3:$I$857,6,0),"N.A.")</f>
        <v>5284.04</v>
      </c>
      <c r="E24" s="52">
        <f>+IFERROR(VLOOKUP($A24&amp;$D$3,BaseRA_GEN!$A$3:$I$857,7,0),"N.A.")</f>
        <v>1882123.11</v>
      </c>
      <c r="F24" s="55">
        <f>+IFERROR(VLOOKUP($A24&amp;$D$3,BaseRA_GEN!$A$3:$I$857,8,0),"N.A.")</f>
        <v>10372.81</v>
      </c>
      <c r="G24" s="51">
        <f>+IFERROR(VLOOKUP($A24&amp;$D$3,BaseRA_GEN!$A$3:$I$857,9,0),"N.A.")</f>
        <v>15656.849999999999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115142.39999999999</v>
      </c>
      <c r="C25" s="52">
        <f>+IFERROR(VLOOKUP($A25&amp;$D$3,BaseRA_GEN!$A$3:$I$857,5,0),"N.A.")</f>
        <v>12814.54</v>
      </c>
      <c r="D25" s="52">
        <f>+IFERROR(VLOOKUP($A25&amp;$D$3,BaseRA_GEN!$A$3:$I$857,6,0),"N.A.")</f>
        <v>192.22</v>
      </c>
      <c r="E25" s="52">
        <f>+IFERROR(VLOOKUP($A25&amp;$D$3,BaseRA_GEN!$A$3:$I$857,7,0),"N.A.")</f>
        <v>841196.96</v>
      </c>
      <c r="F25" s="55">
        <f>+IFERROR(VLOOKUP($A25&amp;$D$3,BaseRA_GEN!$A$3:$I$857,8,0),"N.A.")</f>
        <v>11059.71</v>
      </c>
      <c r="G25" s="51">
        <f>+IFERROR(VLOOKUP($A25&amp;$D$3,BaseRA_GEN!$A$3:$I$857,9,0),"N.A.")</f>
        <v>11251.929999999998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1400966.12</v>
      </c>
      <c r="C26" s="52">
        <f>+IFERROR(VLOOKUP($A26&amp;$D$3,BaseRA_GEN!$A$3:$I$857,5,0),"N.A.")</f>
        <v>1022612.17</v>
      </c>
      <c r="D26" s="52">
        <f>+IFERROR(VLOOKUP($A26&amp;$D$3,BaseRA_GEN!$A$3:$I$857,6,0),"N.A.")</f>
        <v>15339.18</v>
      </c>
      <c r="E26" s="52">
        <f>+IFERROR(VLOOKUP($A26&amp;$D$3,BaseRA_GEN!$A$3:$I$857,7,0),"N.A.")</f>
        <v>2235862.29</v>
      </c>
      <c r="F26" s="55">
        <f>+IFERROR(VLOOKUP($A26&amp;$D$3,BaseRA_GEN!$A$3:$I$857,8,0),"N.A.")</f>
        <v>23675</v>
      </c>
      <c r="G26" s="51">
        <f>+IFERROR(VLOOKUP($A26&amp;$D$3,BaseRA_GEN!$A$3:$I$857,9,0),"N.A.")</f>
        <v>39014.18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31658.55</v>
      </c>
      <c r="F27" s="55">
        <f>+IFERROR(VLOOKUP($A27&amp;$D$3,BaseRA_GEN!$A$3:$I$857,8,0),"N.A.")</f>
        <v>798.65</v>
      </c>
      <c r="G27" s="51">
        <f>+IFERROR(VLOOKUP($A27&amp;$D$3,BaseRA_GEN!$A$3:$I$857,9,0),"N.A.")</f>
        <v>798.65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1475919.02</v>
      </c>
      <c r="C28" s="52">
        <f>+IFERROR(VLOOKUP($A28&amp;$D$3,BaseRA_GEN!$A$3:$I$857,5,0),"N.A.")</f>
        <v>64138.3</v>
      </c>
      <c r="D28" s="52">
        <f>+IFERROR(VLOOKUP($A28&amp;$D$3,BaseRA_GEN!$A$3:$I$857,6,0),"N.A.")</f>
        <v>962.07</v>
      </c>
      <c r="E28" s="52">
        <f>+IFERROR(VLOOKUP($A28&amp;$D$3,BaseRA_GEN!$A$3:$I$857,7,0),"N.A.")</f>
        <v>537794.63</v>
      </c>
      <c r="F28" s="55">
        <f>+IFERROR(VLOOKUP($A28&amp;$D$3,BaseRA_GEN!$A$3:$I$857,8,0),"N.A.")</f>
        <v>7874</v>
      </c>
      <c r="G28" s="51">
        <f>+IFERROR(VLOOKUP($A28&amp;$D$3,BaseRA_GEN!$A$3:$I$857,9,0),"N.A.")</f>
        <v>8836.07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3323.65</v>
      </c>
      <c r="C29" s="52">
        <f>+IFERROR(VLOOKUP($A29&amp;$D$3,BaseRA_GEN!$A$3:$I$857,5,0),"N.A.")</f>
        <v>91916.28</v>
      </c>
      <c r="D29" s="52">
        <f>+IFERROR(VLOOKUP($A29&amp;$D$3,BaseRA_GEN!$A$3:$I$857,6,0),"N.A.")</f>
        <v>1378.74</v>
      </c>
      <c r="E29" s="52">
        <f>+IFERROR(VLOOKUP($A29&amp;$D$3,BaseRA_GEN!$A$3:$I$857,7,0),"N.A.")</f>
        <v>140705.45000000001</v>
      </c>
      <c r="F29" s="55">
        <f>+IFERROR(VLOOKUP($A29&amp;$D$3,BaseRA_GEN!$A$3:$I$857,8,0),"N.A.")</f>
        <v>1064.26</v>
      </c>
      <c r="G29" s="51">
        <f>+IFERROR(VLOOKUP($A29&amp;$D$3,BaseRA_GEN!$A$3:$I$857,9,0),"N.A.")</f>
        <v>2443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737074.04</v>
      </c>
      <c r="C30" s="52">
        <f>+IFERROR(VLOOKUP($A30&amp;$D$3,BaseRA_GEN!$A$3:$I$857,5,0),"N.A.")</f>
        <v>262155.74</v>
      </c>
      <c r="D30" s="52">
        <f>+IFERROR(VLOOKUP($A30&amp;$D$3,BaseRA_GEN!$A$3:$I$857,6,0),"N.A.")</f>
        <v>3932.34</v>
      </c>
      <c r="E30" s="52">
        <f>+IFERROR(VLOOKUP($A30&amp;$D$3,BaseRA_GEN!$A$3:$I$857,7,0),"N.A.")</f>
        <v>423002.36</v>
      </c>
      <c r="F30" s="55">
        <f>+IFERROR(VLOOKUP($A30&amp;$D$3,BaseRA_GEN!$A$3:$I$857,8,0),"N.A.")</f>
        <v>4320.22</v>
      </c>
      <c r="G30" s="51">
        <f>+IFERROR(VLOOKUP($A30&amp;$D$3,BaseRA_GEN!$A$3:$I$857,9,0),"N.A.")</f>
        <v>8252.5600000000013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166477.01999999999</v>
      </c>
      <c r="C31" s="52">
        <f>+IFERROR(VLOOKUP($A31&amp;$D$3,BaseRA_GEN!$A$3:$I$857,5,0),"N.A.")</f>
        <v>8115.16</v>
      </c>
      <c r="D31" s="52">
        <f>+IFERROR(VLOOKUP($A31&amp;$D$3,BaseRA_GEN!$A$3:$I$857,6,0),"N.A.")</f>
        <v>121.73</v>
      </c>
      <c r="E31" s="52">
        <f>+IFERROR(VLOOKUP($A31&amp;$D$3,BaseRA_GEN!$A$3:$I$857,7,0),"N.A.")</f>
        <v>162883.06</v>
      </c>
      <c r="F31" s="55">
        <f>+IFERROR(VLOOKUP($A31&amp;$D$3,BaseRA_GEN!$A$3:$I$857,8,0),"N.A.")</f>
        <v>827.48</v>
      </c>
      <c r="G31" s="51">
        <f>+IFERROR(VLOOKUP($A31&amp;$D$3,BaseRA_GEN!$A$3:$I$857,9,0),"N.A.")</f>
        <v>949.21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3370662.83</v>
      </c>
      <c r="C32" s="52">
        <f>+IFERROR(VLOOKUP($A32&amp;$D$3,BaseRA_GEN!$A$3:$I$857,5,0),"N.A.")</f>
        <v>270428.14</v>
      </c>
      <c r="D32" s="52">
        <f>+IFERROR(VLOOKUP($A32&amp;$D$3,BaseRA_GEN!$A$3:$I$857,6,0),"N.A.")</f>
        <v>4055.87</v>
      </c>
      <c r="E32" s="52">
        <f>+IFERROR(VLOOKUP($A32&amp;$D$3,BaseRA_GEN!$A$3:$I$857,7,0),"N.A.")</f>
        <v>2338405.16</v>
      </c>
      <c r="F32" s="55">
        <f>+IFERROR(VLOOKUP($A32&amp;$D$3,BaseRA_GEN!$A$3:$I$857,8,0),"N.A.")</f>
        <v>54204.91</v>
      </c>
      <c r="G32" s="51">
        <f>+IFERROR(VLOOKUP($A32&amp;$D$3,BaseRA_GEN!$A$3:$I$857,9,0),"N.A.")</f>
        <v>58260.780000000006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522227.68</v>
      </c>
      <c r="C33" s="54">
        <f>+IFERROR(VLOOKUP($A33&amp;$D$3,BaseRA_GEN!$A$3:$I$857,5,0),"N.A.")</f>
        <v>118906.93</v>
      </c>
      <c r="D33" s="54">
        <f>+IFERROR(VLOOKUP($A33&amp;$D$3,BaseRA_GEN!$A$3:$I$857,6,0),"N.A.")</f>
        <v>1779.14</v>
      </c>
      <c r="E33" s="54">
        <f>+IFERROR(VLOOKUP($A33&amp;$D$3,BaseRA_GEN!$A$3:$I$857,7,0),"N.A.")</f>
        <v>658732.59</v>
      </c>
      <c r="F33" s="56">
        <f>+IFERROR(VLOOKUP($A33&amp;$D$3,BaseRA_GEN!$A$3:$I$857,8,0),"N.A.")</f>
        <v>23609.1</v>
      </c>
      <c r="G33" s="51">
        <f>+IFERROR(VLOOKUP($A33&amp;$D$3,BaseRA_GEN!$A$3:$I$857,9,0),"N.A.")</f>
        <v>25388.239999999998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VIDA45991</v>
      </c>
      <c r="B3" s="1" t="s">
        <v>20</v>
      </c>
      <c r="C3" s="34">
        <v>45991</v>
      </c>
      <c r="D3" s="77">
        <v>41040390.020000003</v>
      </c>
      <c r="E3" s="77">
        <v>4315944</v>
      </c>
      <c r="F3" s="77">
        <v>64739.16</v>
      </c>
      <c r="G3" s="77">
        <v>7604608.5499999998</v>
      </c>
      <c r="H3" s="77">
        <v>158971.75</v>
      </c>
      <c r="I3" s="21">
        <v>47840</v>
      </c>
      <c r="J3" s="78"/>
    </row>
    <row r="4" spans="1:10" ht="15" customHeight="1" x14ac:dyDescent="0.25">
      <c r="A4" t="str">
        <f t="shared" ref="A4:A68" si="0">+B4&amp;C4</f>
        <v>ALFA VIDA46022</v>
      </c>
      <c r="B4" s="1" t="s">
        <v>20</v>
      </c>
      <c r="C4" s="34">
        <v>46022</v>
      </c>
      <c r="D4" s="77">
        <v>41832821.700000003</v>
      </c>
      <c r="E4" s="77">
        <v>4248453.17</v>
      </c>
      <c r="F4" s="77">
        <v>63726.8</v>
      </c>
      <c r="G4" s="77">
        <v>7640709.4900000002</v>
      </c>
      <c r="H4" s="77">
        <v>160576.32000000001</v>
      </c>
      <c r="I4" s="21">
        <v>48320.69</v>
      </c>
    </row>
    <row r="5" spans="1:10" ht="15" customHeight="1" x14ac:dyDescent="0.25">
      <c r="A5" t="str">
        <f t="shared" si="0"/>
        <v>ALFA VIDA46053</v>
      </c>
      <c r="B5" s="1" t="s">
        <v>20</v>
      </c>
      <c r="C5" s="34">
        <v>46053</v>
      </c>
      <c r="D5" s="77">
        <v>41837320.789999999</v>
      </c>
      <c r="E5" s="77">
        <v>4293085.88</v>
      </c>
      <c r="F5" s="77">
        <v>64396.29</v>
      </c>
      <c r="G5" s="77">
        <v>7639408.1399999997</v>
      </c>
      <c r="H5" s="77">
        <v>161859.79</v>
      </c>
      <c r="I5" s="21">
        <v>48351.51</v>
      </c>
    </row>
    <row r="6" spans="1:10" ht="15" customHeight="1" x14ac:dyDescent="0.25">
      <c r="A6" t="str">
        <f t="shared" si="0"/>
        <v>ALLIANZ VIDA45991</v>
      </c>
      <c r="B6" s="1" t="s">
        <v>94</v>
      </c>
      <c r="C6" s="34">
        <v>45991</v>
      </c>
      <c r="D6" s="77">
        <v>2958137.3</v>
      </c>
      <c r="E6" s="77">
        <v>65866.460000000006</v>
      </c>
      <c r="F6" s="77">
        <v>988</v>
      </c>
      <c r="G6" s="77">
        <v>239865.77</v>
      </c>
      <c r="H6" s="77">
        <v>6525.57</v>
      </c>
      <c r="I6" s="21">
        <v>105479.99</v>
      </c>
    </row>
    <row r="7" spans="1:10" ht="15" customHeight="1" x14ac:dyDescent="0.25">
      <c r="A7" t="str">
        <f t="shared" si="0"/>
        <v>ALLIANZ VIDA46022</v>
      </c>
      <c r="B7" s="1" t="s">
        <v>94</v>
      </c>
      <c r="C7" s="34">
        <v>46022</v>
      </c>
      <c r="D7" s="77">
        <v>2982532.9</v>
      </c>
      <c r="E7" s="77">
        <v>64843.4</v>
      </c>
      <c r="F7" s="77">
        <v>972.65</v>
      </c>
      <c r="G7" s="77">
        <v>223110.39999999999</v>
      </c>
      <c r="H7" s="77">
        <v>5663.58</v>
      </c>
      <c r="I7" s="21">
        <v>105517.87</v>
      </c>
    </row>
    <row r="8" spans="1:10" ht="15" customHeight="1" x14ac:dyDescent="0.25">
      <c r="A8" t="str">
        <f t="shared" si="0"/>
        <v>ALLIANZ VIDA46053</v>
      </c>
      <c r="B8" s="1" t="s">
        <v>94</v>
      </c>
      <c r="C8" s="34">
        <v>46053</v>
      </c>
      <c r="D8" s="77">
        <v>2963338.67</v>
      </c>
      <c r="E8" s="77">
        <v>66555.23</v>
      </c>
      <c r="F8" s="77">
        <v>998.33</v>
      </c>
      <c r="G8" s="77">
        <v>222048.75</v>
      </c>
      <c r="H8" s="77">
        <v>5883.91</v>
      </c>
      <c r="I8" s="21">
        <v>106590.02</v>
      </c>
    </row>
    <row r="9" spans="1:10" ht="15" customHeight="1" x14ac:dyDescent="0.25">
      <c r="A9" t="str">
        <f t="shared" si="0"/>
        <v>ANDINA45991</v>
      </c>
      <c r="B9" s="1" t="s">
        <v>115</v>
      </c>
      <c r="C9" s="34">
        <v>45991</v>
      </c>
      <c r="D9" s="77">
        <v>2302171.54</v>
      </c>
      <c r="E9" s="77">
        <v>20.52</v>
      </c>
      <c r="F9" s="77">
        <v>0.31</v>
      </c>
      <c r="G9" s="77">
        <v>4394.3100000000004</v>
      </c>
      <c r="H9" s="77">
        <v>197.74</v>
      </c>
      <c r="I9" s="21">
        <v>0</v>
      </c>
    </row>
    <row r="10" spans="1:10" ht="15" customHeight="1" x14ac:dyDescent="0.25">
      <c r="A10" t="str">
        <f t="shared" si="0"/>
        <v>ANDINA46022</v>
      </c>
      <c r="B10" s="1" t="s">
        <v>115</v>
      </c>
      <c r="C10" s="34">
        <v>46022</v>
      </c>
      <c r="D10" s="77">
        <v>2949291.25</v>
      </c>
      <c r="E10" s="77">
        <v>20.48</v>
      </c>
      <c r="F10" s="77">
        <v>0.31</v>
      </c>
      <c r="G10" s="77">
        <v>69.41</v>
      </c>
      <c r="H10" s="77">
        <v>3.12</v>
      </c>
      <c r="I10" s="21">
        <v>0</v>
      </c>
    </row>
    <row r="11" spans="1:10" ht="15" customHeight="1" x14ac:dyDescent="0.25">
      <c r="A11" t="str">
        <f t="shared" si="0"/>
        <v>ANDINA46053</v>
      </c>
      <c r="B11" s="1" t="s">
        <v>115</v>
      </c>
      <c r="C11" s="34">
        <v>46053</v>
      </c>
      <c r="D11" s="77">
        <v>2990970.43</v>
      </c>
      <c r="E11" s="77">
        <v>19.920000000000002</v>
      </c>
      <c r="F11" s="77">
        <v>0.3</v>
      </c>
      <c r="G11" s="77">
        <v>69.81</v>
      </c>
      <c r="H11" s="77">
        <v>3.14</v>
      </c>
      <c r="I11" s="21">
        <v>0</v>
      </c>
    </row>
    <row r="12" spans="1:10" ht="15" customHeight="1" x14ac:dyDescent="0.25">
      <c r="A12" t="str">
        <f t="shared" si="0"/>
        <v>ASULADO45991</v>
      </c>
      <c r="B12" s="1" t="s">
        <v>112</v>
      </c>
      <c r="C12" s="34">
        <v>45991</v>
      </c>
      <c r="D12" s="77">
        <v>29059542.43</v>
      </c>
      <c r="E12" s="77">
        <v>110187.82</v>
      </c>
      <c r="F12" s="77">
        <v>1652.82</v>
      </c>
      <c r="G12" s="77">
        <v>539402.79</v>
      </c>
      <c r="H12" s="77">
        <v>19559.78</v>
      </c>
      <c r="I12" s="21">
        <v>0</v>
      </c>
    </row>
    <row r="13" spans="1:10" ht="15" customHeight="1" x14ac:dyDescent="0.25">
      <c r="A13" t="str">
        <f t="shared" si="0"/>
        <v>ASULADO46022</v>
      </c>
      <c r="B13" s="1" t="s">
        <v>112</v>
      </c>
      <c r="C13" s="34">
        <v>46022</v>
      </c>
      <c r="D13" s="77">
        <v>29114932.719999999</v>
      </c>
      <c r="E13" s="77">
        <v>109448.25</v>
      </c>
      <c r="F13" s="77">
        <v>1641.72</v>
      </c>
      <c r="G13" s="77">
        <v>533540.71</v>
      </c>
      <c r="H13" s="77">
        <v>19173.13</v>
      </c>
      <c r="I13" s="21">
        <v>0</v>
      </c>
    </row>
    <row r="14" spans="1:10" ht="15" customHeight="1" x14ac:dyDescent="0.25">
      <c r="A14" t="str">
        <f t="shared" si="0"/>
        <v>ASULADO46053</v>
      </c>
      <c r="B14" s="1" t="s">
        <v>112</v>
      </c>
      <c r="C14" s="34">
        <v>46053</v>
      </c>
      <c r="D14" s="77">
        <v>32153003.960000001</v>
      </c>
      <c r="E14" s="77">
        <v>113451.28</v>
      </c>
      <c r="F14" s="77">
        <v>1701.77</v>
      </c>
      <c r="G14" s="77">
        <v>662745.37</v>
      </c>
      <c r="H14" s="77">
        <v>24478.23</v>
      </c>
      <c r="I14" s="21">
        <v>0</v>
      </c>
    </row>
    <row r="15" spans="1:10" ht="15" customHeight="1" x14ac:dyDescent="0.25">
      <c r="A15" t="str">
        <f t="shared" si="0"/>
        <v>AURORA VIDA45991</v>
      </c>
      <c r="B15" s="1" t="s">
        <v>21</v>
      </c>
      <c r="C15" s="34">
        <v>45991</v>
      </c>
      <c r="D15" s="77">
        <v>69447.88</v>
      </c>
      <c r="E15" s="77">
        <v>2504.48</v>
      </c>
      <c r="F15" s="77">
        <v>37.57</v>
      </c>
      <c r="G15" s="77">
        <v>24197.71</v>
      </c>
      <c r="H15" s="77">
        <v>628.67999999999995</v>
      </c>
      <c r="I15" s="21">
        <v>841.88</v>
      </c>
    </row>
    <row r="16" spans="1:10" ht="15" customHeight="1" x14ac:dyDescent="0.25">
      <c r="A16" t="str">
        <f t="shared" si="0"/>
        <v>AURORA VIDA46022</v>
      </c>
      <c r="B16" s="1" t="s">
        <v>21</v>
      </c>
      <c r="C16" s="34">
        <v>46022</v>
      </c>
      <c r="D16" s="77">
        <v>40639.47</v>
      </c>
      <c r="E16" s="77">
        <v>2528.65</v>
      </c>
      <c r="F16" s="77">
        <v>37.93</v>
      </c>
      <c r="G16" s="77">
        <v>24053.360000000001</v>
      </c>
      <c r="H16" s="77">
        <v>729.7</v>
      </c>
      <c r="I16" s="21">
        <v>821.27</v>
      </c>
    </row>
    <row r="17" spans="1:9" ht="15" customHeight="1" x14ac:dyDescent="0.25">
      <c r="A17" t="str">
        <f t="shared" si="0"/>
        <v>AURORA VIDA46053</v>
      </c>
      <c r="B17" s="1" t="s">
        <v>21</v>
      </c>
      <c r="C17" s="34">
        <v>46053</v>
      </c>
      <c r="D17" s="77">
        <v>39732.379999999997</v>
      </c>
      <c r="E17" s="77">
        <v>4314.0200000000004</v>
      </c>
      <c r="F17" s="77">
        <v>64.709999999999994</v>
      </c>
      <c r="G17" s="77">
        <v>25916.07</v>
      </c>
      <c r="H17" s="77">
        <v>860.4</v>
      </c>
      <c r="I17" s="21">
        <v>806.46</v>
      </c>
    </row>
    <row r="18" spans="1:9" ht="15" customHeight="1" x14ac:dyDescent="0.25">
      <c r="A18" t="str">
        <f t="shared" si="0"/>
        <v>AXA COLPATRIA VIDA45991</v>
      </c>
      <c r="B18" s="1" t="s">
        <v>22</v>
      </c>
      <c r="C18" s="34">
        <v>45991</v>
      </c>
      <c r="D18" s="77">
        <v>5357867.8099999996</v>
      </c>
      <c r="E18" s="77">
        <v>176238.69</v>
      </c>
      <c r="F18" s="77">
        <v>2643.58</v>
      </c>
      <c r="G18" s="77">
        <v>1317741.3999999999</v>
      </c>
      <c r="H18" s="77">
        <v>28606.06</v>
      </c>
      <c r="I18" s="21">
        <v>21534.1</v>
      </c>
    </row>
    <row r="19" spans="1:9" ht="15" customHeight="1" x14ac:dyDescent="0.25">
      <c r="A19" t="str">
        <f t="shared" si="0"/>
        <v>AXA COLPATRIA VIDA46022</v>
      </c>
      <c r="B19" s="1" t="s">
        <v>22</v>
      </c>
      <c r="C19" s="34">
        <v>46022</v>
      </c>
      <c r="D19" s="77">
        <v>5084073.97</v>
      </c>
      <c r="E19" s="77">
        <v>176438.66</v>
      </c>
      <c r="F19" s="77">
        <v>2646.58</v>
      </c>
      <c r="G19" s="77">
        <v>1313582.43</v>
      </c>
      <c r="H19" s="77">
        <v>27950.28</v>
      </c>
      <c r="I19" s="21">
        <v>22615.65</v>
      </c>
    </row>
    <row r="20" spans="1:9" ht="15" customHeight="1" x14ac:dyDescent="0.25">
      <c r="A20" t="str">
        <f t="shared" si="0"/>
        <v>AXA COLPATRIA VIDA46053</v>
      </c>
      <c r="B20" s="1" t="s">
        <v>22</v>
      </c>
      <c r="C20" s="34">
        <v>46053</v>
      </c>
      <c r="D20" s="77">
        <v>5842436.4500000002</v>
      </c>
      <c r="E20" s="77">
        <v>188113.66</v>
      </c>
      <c r="F20" s="77">
        <v>2821.7</v>
      </c>
      <c r="G20" s="77">
        <v>1435029.93</v>
      </c>
      <c r="H20" s="77">
        <v>29802.63</v>
      </c>
      <c r="I20" s="21">
        <v>24160.720000000001</v>
      </c>
    </row>
    <row r="21" spans="1:9" ht="15" customHeight="1" x14ac:dyDescent="0.25">
      <c r="A21" t="str">
        <f t="shared" si="0"/>
        <v>BBVA SEGUROS VIDA45991</v>
      </c>
      <c r="B21" s="1" t="s">
        <v>23</v>
      </c>
      <c r="C21" s="34">
        <v>45991</v>
      </c>
      <c r="D21" s="77">
        <v>3106083.83</v>
      </c>
      <c r="E21" s="77">
        <v>148834.28</v>
      </c>
      <c r="F21" s="77">
        <v>2232.5100000000002</v>
      </c>
      <c r="G21" s="77">
        <v>657093.35</v>
      </c>
      <c r="H21" s="77">
        <v>13801.94</v>
      </c>
      <c r="I21" s="21">
        <v>25909.38</v>
      </c>
    </row>
    <row r="22" spans="1:9" ht="15" customHeight="1" x14ac:dyDescent="0.25">
      <c r="A22" t="str">
        <f t="shared" si="0"/>
        <v>BBVA SEGUROS VIDA46022</v>
      </c>
      <c r="B22" s="1" t="s">
        <v>23</v>
      </c>
      <c r="C22" s="34">
        <v>46022</v>
      </c>
      <c r="D22" s="77">
        <v>3074881.51</v>
      </c>
      <c r="E22" s="77">
        <v>148155.6</v>
      </c>
      <c r="F22" s="77">
        <v>2222.33</v>
      </c>
      <c r="G22" s="77">
        <v>649026.63</v>
      </c>
      <c r="H22" s="77">
        <v>13760.85</v>
      </c>
      <c r="I22" s="21">
        <v>26736.01</v>
      </c>
    </row>
    <row r="23" spans="1:9" ht="15" customHeight="1" x14ac:dyDescent="0.25">
      <c r="A23" t="str">
        <f t="shared" si="0"/>
        <v>BBVA SEGUROS VIDA46053</v>
      </c>
      <c r="B23" s="1" t="s">
        <v>23</v>
      </c>
      <c r="C23" s="34">
        <v>46053</v>
      </c>
      <c r="D23" s="77">
        <v>3086071.01</v>
      </c>
      <c r="E23" s="77">
        <v>147978.68</v>
      </c>
      <c r="F23" s="77">
        <v>2219.6799999999998</v>
      </c>
      <c r="G23" s="77">
        <v>645646.09</v>
      </c>
      <c r="H23" s="77">
        <v>13421.1</v>
      </c>
      <c r="I23" s="21">
        <v>27684.58</v>
      </c>
    </row>
    <row r="24" spans="1:9" ht="15" customHeight="1" x14ac:dyDescent="0.25">
      <c r="A24" t="str">
        <f t="shared" si="0"/>
        <v>BMI COLOMBIA45991</v>
      </c>
      <c r="B24" s="1" t="s">
        <v>98</v>
      </c>
      <c r="C24" s="34">
        <v>45991</v>
      </c>
      <c r="D24" s="77">
        <v>71509.789999999994</v>
      </c>
      <c r="E24" s="77">
        <v>0</v>
      </c>
      <c r="F24" s="77">
        <v>0</v>
      </c>
      <c r="G24" s="77">
        <v>129638.21</v>
      </c>
      <c r="H24" s="77">
        <v>1879.42</v>
      </c>
      <c r="I24" s="21">
        <v>1896.6</v>
      </c>
    </row>
    <row r="25" spans="1:9" ht="15" customHeight="1" x14ac:dyDescent="0.25">
      <c r="A25" t="str">
        <f t="shared" si="0"/>
        <v>BMI COLOMBIA46022</v>
      </c>
      <c r="B25" s="1" t="s">
        <v>98</v>
      </c>
      <c r="C25" s="34">
        <v>46022</v>
      </c>
      <c r="D25" s="77">
        <v>73626.05</v>
      </c>
      <c r="E25" s="77">
        <v>0</v>
      </c>
      <c r="F25" s="77">
        <v>0</v>
      </c>
      <c r="G25" s="77">
        <v>134403.6</v>
      </c>
      <c r="H25" s="77">
        <v>1827.51</v>
      </c>
      <c r="I25" s="21">
        <v>1947.68</v>
      </c>
    </row>
    <row r="26" spans="1:9" ht="15" customHeight="1" x14ac:dyDescent="0.25">
      <c r="A26" t="str">
        <f t="shared" si="0"/>
        <v>BMI COLOMBIA46053</v>
      </c>
      <c r="B26" s="1" t="s">
        <v>98</v>
      </c>
      <c r="C26" s="34">
        <v>46053</v>
      </c>
      <c r="D26" s="77">
        <v>76655.520000000004</v>
      </c>
      <c r="E26" s="77">
        <v>0</v>
      </c>
      <c r="F26" s="77">
        <v>0</v>
      </c>
      <c r="G26" s="77">
        <v>138959.34</v>
      </c>
      <c r="H26" s="77">
        <v>2031.42</v>
      </c>
      <c r="I26" s="21">
        <v>1972.37</v>
      </c>
    </row>
    <row r="27" spans="1:9" ht="15" customHeight="1" x14ac:dyDescent="0.25">
      <c r="A27" t="str">
        <f t="shared" si="0"/>
        <v>BOLIVAR VIDA45991</v>
      </c>
      <c r="B27" s="1" t="s">
        <v>24</v>
      </c>
      <c r="C27" s="34">
        <v>45991</v>
      </c>
      <c r="D27" s="77">
        <v>11556988.59</v>
      </c>
      <c r="E27" s="77">
        <v>1396094.93</v>
      </c>
      <c r="F27" s="77">
        <v>21040.87</v>
      </c>
      <c r="G27" s="77">
        <v>6767700.4900000002</v>
      </c>
      <c r="H27" s="77">
        <v>113867.4</v>
      </c>
      <c r="I27" s="21">
        <v>92698.52</v>
      </c>
    </row>
    <row r="28" spans="1:9" ht="15" customHeight="1" x14ac:dyDescent="0.25">
      <c r="A28" t="str">
        <f t="shared" si="0"/>
        <v>BOLIVAR VIDA46022</v>
      </c>
      <c r="B28" s="1" t="s">
        <v>24</v>
      </c>
      <c r="C28" s="34">
        <v>46022</v>
      </c>
      <c r="D28" s="77">
        <v>11696774.23</v>
      </c>
      <c r="E28" s="77">
        <v>1336614.3899999999</v>
      </c>
      <c r="F28" s="77">
        <v>20140.36</v>
      </c>
      <c r="G28" s="77">
        <v>6992546.0700000003</v>
      </c>
      <c r="H28" s="77">
        <v>116737.17</v>
      </c>
      <c r="I28" s="21">
        <v>93633.279999999999</v>
      </c>
    </row>
    <row r="29" spans="1:9" ht="15" customHeight="1" x14ac:dyDescent="0.25">
      <c r="A29" t="str">
        <f t="shared" si="0"/>
        <v>BOLIVAR VIDA46053</v>
      </c>
      <c r="B29" s="1" t="s">
        <v>24</v>
      </c>
      <c r="C29" s="34">
        <v>46053</v>
      </c>
      <c r="D29" s="77">
        <v>11829493.09</v>
      </c>
      <c r="E29" s="77">
        <v>1402305.43</v>
      </c>
      <c r="F29" s="77">
        <v>21129.27</v>
      </c>
      <c r="G29" s="77">
        <v>7043916.5099999998</v>
      </c>
      <c r="H29" s="77">
        <v>118826.59</v>
      </c>
      <c r="I29" s="21">
        <v>94651.43</v>
      </c>
    </row>
    <row r="30" spans="1:9" ht="15" customHeight="1" x14ac:dyDescent="0.25">
      <c r="A30" t="str">
        <f t="shared" si="0"/>
        <v>COLMENA ARL45991</v>
      </c>
      <c r="B30" s="1" t="s">
        <v>109</v>
      </c>
      <c r="C30" s="34">
        <v>45991</v>
      </c>
      <c r="D30" s="77">
        <v>2257985.89</v>
      </c>
      <c r="E30" s="77">
        <v>359801.39</v>
      </c>
      <c r="F30" s="77">
        <v>5397.02</v>
      </c>
      <c r="G30" s="77">
        <v>717284.93</v>
      </c>
      <c r="H30" s="77">
        <v>15868.14</v>
      </c>
      <c r="I30" s="21">
        <v>0</v>
      </c>
    </row>
    <row r="31" spans="1:9" ht="15" customHeight="1" x14ac:dyDescent="0.25">
      <c r="A31" t="str">
        <f t="shared" si="0"/>
        <v>COLMENA ARL46022</v>
      </c>
      <c r="B31" s="1" t="s">
        <v>109</v>
      </c>
      <c r="C31" s="34">
        <v>46022</v>
      </c>
      <c r="D31" s="77">
        <v>2275154.61</v>
      </c>
      <c r="E31" s="77">
        <v>386723.34</v>
      </c>
      <c r="F31" s="77">
        <v>5800.85</v>
      </c>
      <c r="G31" s="77">
        <v>706100.74</v>
      </c>
      <c r="H31" s="77">
        <v>15116.8</v>
      </c>
      <c r="I31" s="21">
        <v>0</v>
      </c>
    </row>
    <row r="32" spans="1:9" ht="15" customHeight="1" x14ac:dyDescent="0.25">
      <c r="A32" t="str">
        <f t="shared" si="0"/>
        <v>COLMENA ARL46053</v>
      </c>
      <c r="B32" s="1" t="s">
        <v>109</v>
      </c>
      <c r="C32" s="34">
        <v>46053</v>
      </c>
      <c r="D32" s="77">
        <v>2333316.85</v>
      </c>
      <c r="E32" s="77">
        <v>388778.18</v>
      </c>
      <c r="F32" s="77">
        <v>5831.67</v>
      </c>
      <c r="G32" s="77">
        <v>715593.12</v>
      </c>
      <c r="H32" s="77">
        <v>15452.67</v>
      </c>
      <c r="I32" s="21">
        <v>0</v>
      </c>
    </row>
    <row r="33" spans="1:9" ht="15" customHeight="1" x14ac:dyDescent="0.25">
      <c r="A33" t="str">
        <f t="shared" si="0"/>
        <v>COLMENA VIDA45991</v>
      </c>
      <c r="B33" s="1" t="s">
        <v>110</v>
      </c>
      <c r="C33" s="34">
        <v>45991</v>
      </c>
      <c r="D33" s="77">
        <v>138042.93</v>
      </c>
      <c r="E33" s="77">
        <v>26080.77</v>
      </c>
      <c r="F33" s="77">
        <v>391.21</v>
      </c>
      <c r="G33" s="77">
        <v>194478.01</v>
      </c>
      <c r="H33" s="77">
        <v>6043.69</v>
      </c>
      <c r="I33" s="21">
        <v>9732.83</v>
      </c>
    </row>
    <row r="34" spans="1:9" ht="15" customHeight="1" x14ac:dyDescent="0.25">
      <c r="A34" t="str">
        <f t="shared" si="0"/>
        <v>COLMENA VIDA46022</v>
      </c>
      <c r="B34" s="1" t="s">
        <v>110</v>
      </c>
      <c r="C34" s="34">
        <v>46022</v>
      </c>
      <c r="D34" s="77">
        <v>117485.61</v>
      </c>
      <c r="E34" s="77">
        <v>27442.65</v>
      </c>
      <c r="F34" s="77">
        <v>411.64</v>
      </c>
      <c r="G34" s="77">
        <v>199045.97</v>
      </c>
      <c r="H34" s="77">
        <v>6681.07</v>
      </c>
      <c r="I34" s="21">
        <v>9318.36</v>
      </c>
    </row>
    <row r="35" spans="1:9" ht="15" customHeight="1" x14ac:dyDescent="0.25">
      <c r="A35" t="str">
        <f t="shared" si="0"/>
        <v>COLMENA VIDA46053</v>
      </c>
      <c r="B35" s="1" t="s">
        <v>110</v>
      </c>
      <c r="C35" s="34">
        <v>46053</v>
      </c>
      <c r="D35" s="77">
        <v>129451.04</v>
      </c>
      <c r="E35" s="77">
        <v>22034.57</v>
      </c>
      <c r="F35" s="77">
        <v>330.52</v>
      </c>
      <c r="G35" s="77">
        <v>198820.94</v>
      </c>
      <c r="H35" s="77">
        <v>6627.16</v>
      </c>
      <c r="I35" s="21">
        <v>9876.07</v>
      </c>
    </row>
    <row r="36" spans="1:9" ht="15" customHeight="1" x14ac:dyDescent="0.25">
      <c r="A36" t="str">
        <f t="shared" si="0"/>
        <v>COLSANITAS45991</v>
      </c>
      <c r="B36" s="1" t="s">
        <v>111</v>
      </c>
      <c r="C36" s="34">
        <v>45991</v>
      </c>
      <c r="D36" s="77">
        <v>77950.080000000002</v>
      </c>
      <c r="E36" s="77">
        <v>32482.61</v>
      </c>
      <c r="F36" s="77">
        <v>487.24</v>
      </c>
      <c r="G36" s="77">
        <v>49919.99</v>
      </c>
      <c r="H36" s="77">
        <v>2634.64</v>
      </c>
      <c r="I36" s="21">
        <v>0</v>
      </c>
    </row>
    <row r="37" spans="1:9" ht="15" customHeight="1" x14ac:dyDescent="0.25">
      <c r="A37" t="str">
        <f t="shared" si="0"/>
        <v>COLSANITAS46022</v>
      </c>
      <c r="B37" s="1" t="s">
        <v>111</v>
      </c>
      <c r="C37" s="34">
        <v>46022</v>
      </c>
      <c r="D37" s="77">
        <v>80076.259999999995</v>
      </c>
      <c r="E37" s="77">
        <v>36207.22</v>
      </c>
      <c r="F37" s="77">
        <v>543.11</v>
      </c>
      <c r="G37" s="77">
        <v>55064.09</v>
      </c>
      <c r="H37" s="77">
        <v>3109.91</v>
      </c>
      <c r="I37" s="21">
        <v>0</v>
      </c>
    </row>
    <row r="38" spans="1:9" ht="15" customHeight="1" x14ac:dyDescent="0.25">
      <c r="A38" t="str">
        <f t="shared" si="0"/>
        <v>COLSANITAS46053</v>
      </c>
      <c r="B38" s="1" t="s">
        <v>111</v>
      </c>
      <c r="C38" s="34">
        <v>46053</v>
      </c>
      <c r="D38" s="77">
        <v>95595.56</v>
      </c>
      <c r="E38" s="77">
        <v>39847.040000000001</v>
      </c>
      <c r="F38" s="77">
        <v>597.71</v>
      </c>
      <c r="G38" s="77">
        <v>52739.54</v>
      </c>
      <c r="H38" s="77">
        <v>2505.42</v>
      </c>
      <c r="I38" s="21">
        <v>0.02</v>
      </c>
    </row>
    <row r="39" spans="1:9" ht="15" customHeight="1" x14ac:dyDescent="0.25">
      <c r="A39" t="str">
        <f t="shared" si="0"/>
        <v>EKG45991</v>
      </c>
      <c r="B39" s="1" t="s">
        <v>117</v>
      </c>
      <c r="C39" s="34">
        <v>45991</v>
      </c>
      <c r="D39" s="77">
        <v>4278.7700000000004</v>
      </c>
      <c r="E39" s="77">
        <v>21188.61</v>
      </c>
      <c r="F39" s="77">
        <v>317.83</v>
      </c>
      <c r="G39" s="77">
        <v>314.52999999999997</v>
      </c>
      <c r="H39" s="77">
        <v>14.15</v>
      </c>
      <c r="I39" s="21">
        <v>3336.71</v>
      </c>
    </row>
    <row r="40" spans="1:9" ht="15" customHeight="1" x14ac:dyDescent="0.25">
      <c r="A40" t="str">
        <f t="shared" si="0"/>
        <v>EKG46022</v>
      </c>
      <c r="B40" s="1" t="s">
        <v>117</v>
      </c>
      <c r="C40" s="34">
        <v>46022</v>
      </c>
      <c r="D40" s="77">
        <v>1026.2</v>
      </c>
      <c r="E40" s="77">
        <v>22764.69</v>
      </c>
      <c r="F40" s="77">
        <v>341.47</v>
      </c>
      <c r="G40" s="77">
        <v>257.10000000000002</v>
      </c>
      <c r="H40" s="77">
        <v>10.62</v>
      </c>
      <c r="I40" s="21">
        <v>3652.33</v>
      </c>
    </row>
    <row r="41" spans="1:9" ht="15" customHeight="1" x14ac:dyDescent="0.25">
      <c r="A41" t="str">
        <f t="shared" si="0"/>
        <v>EKG46053</v>
      </c>
      <c r="B41" s="1" t="s">
        <v>117</v>
      </c>
      <c r="C41" s="34">
        <v>46053</v>
      </c>
      <c r="D41" s="77">
        <v>4210.5600000000004</v>
      </c>
      <c r="E41" s="77">
        <v>18623.490000000002</v>
      </c>
      <c r="F41" s="77">
        <v>279.35000000000002</v>
      </c>
      <c r="G41" s="77">
        <v>2606.8200000000002</v>
      </c>
      <c r="H41" s="77">
        <v>116.36</v>
      </c>
      <c r="I41" s="21">
        <v>3963.12</v>
      </c>
    </row>
    <row r="42" spans="1:9" ht="15" customHeight="1" x14ac:dyDescent="0.25">
      <c r="A42" t="str">
        <f t="shared" si="0"/>
        <v>EQUIDAD VIDA45991</v>
      </c>
      <c r="B42" s="1" t="s">
        <v>25</v>
      </c>
      <c r="C42" s="34">
        <v>45991</v>
      </c>
      <c r="D42" s="77">
        <v>592926.15</v>
      </c>
      <c r="E42" s="77">
        <v>41414.06</v>
      </c>
      <c r="F42" s="77">
        <v>621.21</v>
      </c>
      <c r="G42" s="77">
        <v>247007.2</v>
      </c>
      <c r="H42" s="77">
        <v>5171.4399999999996</v>
      </c>
      <c r="I42" s="21">
        <v>9793.4599999999991</v>
      </c>
    </row>
    <row r="43" spans="1:9" ht="15" customHeight="1" x14ac:dyDescent="0.25">
      <c r="A43" t="str">
        <f t="shared" si="0"/>
        <v>EQUIDAD VIDA46022</v>
      </c>
      <c r="B43" s="1" t="s">
        <v>25</v>
      </c>
      <c r="C43" s="34">
        <v>46022</v>
      </c>
      <c r="D43" s="77">
        <v>610888.21</v>
      </c>
      <c r="E43" s="77">
        <v>36962.31</v>
      </c>
      <c r="F43" s="77">
        <v>554.42999999999995</v>
      </c>
      <c r="G43" s="77">
        <v>243836.71</v>
      </c>
      <c r="H43" s="77">
        <v>4869.84</v>
      </c>
      <c r="I43" s="21">
        <v>9822.56</v>
      </c>
    </row>
    <row r="44" spans="1:9" ht="15" customHeight="1" x14ac:dyDescent="0.25">
      <c r="A44" t="str">
        <f t="shared" si="0"/>
        <v>EQUIDAD VIDA46053</v>
      </c>
      <c r="B44" s="1" t="s">
        <v>25</v>
      </c>
      <c r="C44" s="34">
        <v>46053</v>
      </c>
      <c r="D44" s="77">
        <v>10221.030000000001</v>
      </c>
      <c r="E44" s="77">
        <v>16193.28</v>
      </c>
      <c r="F44" s="77">
        <v>242.9</v>
      </c>
      <c r="G44" s="77">
        <v>129502.94</v>
      </c>
      <c r="H44" s="77">
        <v>2661.78</v>
      </c>
      <c r="I44" s="21">
        <v>10094.780000000001</v>
      </c>
    </row>
    <row r="45" spans="1:9" ht="15" customHeight="1" x14ac:dyDescent="0.25">
      <c r="A45" t="str">
        <f t="shared" si="0"/>
        <v>ESTADO VIDA45991</v>
      </c>
      <c r="B45" s="1" t="s">
        <v>26</v>
      </c>
      <c r="C45" s="34">
        <v>45991</v>
      </c>
      <c r="D45" s="77">
        <v>29471.3</v>
      </c>
      <c r="E45" s="77">
        <v>49013.7</v>
      </c>
      <c r="F45" s="77">
        <v>735.21</v>
      </c>
      <c r="G45" s="77">
        <v>107777.22</v>
      </c>
      <c r="H45" s="77">
        <v>3067.51</v>
      </c>
      <c r="I45" s="21">
        <v>14292.77</v>
      </c>
    </row>
    <row r="46" spans="1:9" ht="15" customHeight="1" x14ac:dyDescent="0.25">
      <c r="A46" t="str">
        <f t="shared" si="0"/>
        <v>ESTADO VIDA46022</v>
      </c>
      <c r="B46" s="1" t="s">
        <v>26</v>
      </c>
      <c r="C46" s="34">
        <v>46022</v>
      </c>
      <c r="D46" s="77">
        <v>27555.23</v>
      </c>
      <c r="E46" s="77">
        <v>46991.38</v>
      </c>
      <c r="F46" s="77">
        <v>704.87</v>
      </c>
      <c r="G46" s="77">
        <v>111955.6</v>
      </c>
      <c r="H46" s="77">
        <v>3332.02</v>
      </c>
      <c r="I46" s="21">
        <v>14161.6</v>
      </c>
    </row>
    <row r="47" spans="1:9" ht="15" customHeight="1" x14ac:dyDescent="0.25">
      <c r="A47" t="str">
        <f t="shared" si="0"/>
        <v>ESTADO VIDA46053</v>
      </c>
      <c r="B47" s="1" t="s">
        <v>26</v>
      </c>
      <c r="C47" s="34">
        <v>46053</v>
      </c>
      <c r="D47" s="77">
        <v>34981.519999999997</v>
      </c>
      <c r="E47" s="77">
        <v>45033.95</v>
      </c>
      <c r="F47" s="77">
        <v>675.51</v>
      </c>
      <c r="G47" s="77">
        <v>117267.55</v>
      </c>
      <c r="H47" s="77">
        <v>3799.4</v>
      </c>
      <c r="I47" s="21">
        <v>14137.25</v>
      </c>
    </row>
    <row r="48" spans="1:9" ht="15" customHeight="1" x14ac:dyDescent="0.25">
      <c r="A48" t="str">
        <f t="shared" si="0"/>
        <v>GLOBAL45991</v>
      </c>
      <c r="B48" s="1" t="s">
        <v>27</v>
      </c>
      <c r="C48" s="34">
        <v>45991</v>
      </c>
      <c r="D48" s="77">
        <v>3699641.55</v>
      </c>
      <c r="E48" s="77">
        <v>317498.74</v>
      </c>
      <c r="F48" s="77">
        <v>6067.4</v>
      </c>
      <c r="G48" s="77">
        <v>2891289.65</v>
      </c>
      <c r="H48" s="77">
        <v>79971.72</v>
      </c>
      <c r="I48" s="21">
        <v>464.27</v>
      </c>
    </row>
    <row r="49" spans="1:9" ht="15" customHeight="1" x14ac:dyDescent="0.25">
      <c r="A49" t="str">
        <f t="shared" si="0"/>
        <v>GLOBAL46022</v>
      </c>
      <c r="B49" s="1" t="s">
        <v>27</v>
      </c>
      <c r="C49" s="34">
        <v>46022</v>
      </c>
      <c r="D49" s="77">
        <v>3581876.68</v>
      </c>
      <c r="E49" s="77">
        <v>314611.57</v>
      </c>
      <c r="F49" s="77">
        <v>6603.48</v>
      </c>
      <c r="G49" s="77">
        <v>2974678.15</v>
      </c>
      <c r="H49" s="77">
        <v>82585.89</v>
      </c>
      <c r="I49" s="21">
        <v>500.46</v>
      </c>
    </row>
    <row r="50" spans="1:9" ht="15" customHeight="1" x14ac:dyDescent="0.25">
      <c r="A50" t="str">
        <f t="shared" si="0"/>
        <v>GLOBAL46053</v>
      </c>
      <c r="B50" s="1" t="s">
        <v>27</v>
      </c>
      <c r="C50" s="34">
        <v>46053</v>
      </c>
      <c r="D50" s="77">
        <v>3696843.59</v>
      </c>
      <c r="E50" s="77">
        <v>313635.98</v>
      </c>
      <c r="F50" s="77">
        <v>6428.06</v>
      </c>
      <c r="G50" s="77">
        <v>2902156.9</v>
      </c>
      <c r="H50" s="77">
        <v>79917.55</v>
      </c>
      <c r="I50" s="21">
        <v>520.20000000000005</v>
      </c>
    </row>
    <row r="51" spans="1:9" ht="15" customHeight="1" x14ac:dyDescent="0.25">
      <c r="A51" t="str">
        <f t="shared" si="0"/>
        <v>MAPFRE VIDA45991</v>
      </c>
      <c r="B51" s="1" t="s">
        <v>28</v>
      </c>
      <c r="C51" s="34">
        <v>45991</v>
      </c>
      <c r="D51" s="77">
        <v>5587409.5099999998</v>
      </c>
      <c r="E51" s="77">
        <v>190016.32</v>
      </c>
      <c r="F51" s="77">
        <v>2827.61</v>
      </c>
      <c r="G51" s="77">
        <v>1487215.35</v>
      </c>
      <c r="H51" s="77">
        <v>25603.200000000001</v>
      </c>
      <c r="I51" s="21">
        <v>10183.93</v>
      </c>
    </row>
    <row r="52" spans="1:9" ht="15" customHeight="1" x14ac:dyDescent="0.25">
      <c r="A52" t="str">
        <f t="shared" si="0"/>
        <v>MAPFRE VIDA46022</v>
      </c>
      <c r="B52" s="1" t="s">
        <v>28</v>
      </c>
      <c r="C52" s="34">
        <v>46022</v>
      </c>
      <c r="D52" s="77">
        <v>5611417.8099999996</v>
      </c>
      <c r="E52" s="77">
        <v>187959.69</v>
      </c>
      <c r="F52" s="77">
        <v>2795.49</v>
      </c>
      <c r="G52" s="77">
        <v>1502659.11</v>
      </c>
      <c r="H52" s="77">
        <v>27639.24</v>
      </c>
      <c r="I52" s="21">
        <v>10169.290000000001</v>
      </c>
    </row>
    <row r="53" spans="1:9" ht="15" customHeight="1" x14ac:dyDescent="0.25">
      <c r="A53" t="str">
        <f t="shared" si="0"/>
        <v>MAPFRE VIDA46053</v>
      </c>
      <c r="B53" s="1" t="s">
        <v>28</v>
      </c>
      <c r="C53" s="34">
        <v>46053</v>
      </c>
      <c r="D53" s="77">
        <v>5981683.0999999996</v>
      </c>
      <c r="E53" s="77">
        <v>205913.22</v>
      </c>
      <c r="F53" s="77">
        <v>3064.8</v>
      </c>
      <c r="G53" s="77">
        <v>1522693.56</v>
      </c>
      <c r="H53" s="77">
        <v>28141.78</v>
      </c>
      <c r="I53" s="21">
        <v>10099.280000000001</v>
      </c>
    </row>
    <row r="54" spans="1:9" ht="15" customHeight="1" x14ac:dyDescent="0.25">
      <c r="A54" t="str">
        <f t="shared" si="0"/>
        <v>METLIFE45991</v>
      </c>
      <c r="B54" s="1" t="s">
        <v>29</v>
      </c>
      <c r="C54" s="34">
        <v>45991</v>
      </c>
      <c r="D54" s="77">
        <v>2513233.7799999998</v>
      </c>
      <c r="E54" s="77">
        <v>8274.25</v>
      </c>
      <c r="F54" s="77">
        <v>124.11</v>
      </c>
      <c r="G54" s="77">
        <v>385840.2</v>
      </c>
      <c r="H54" s="77">
        <v>13546.83</v>
      </c>
      <c r="I54" s="21">
        <v>17557.43</v>
      </c>
    </row>
    <row r="55" spans="1:9" ht="15" customHeight="1" x14ac:dyDescent="0.25">
      <c r="A55" t="str">
        <f t="shared" si="0"/>
        <v>METLIFE46022</v>
      </c>
      <c r="B55" s="1" t="s">
        <v>29</v>
      </c>
      <c r="C55" s="34">
        <v>46022</v>
      </c>
      <c r="D55" s="77">
        <v>2580657.4500000002</v>
      </c>
      <c r="E55" s="77">
        <v>4723.17</v>
      </c>
      <c r="F55" s="77">
        <v>70.849999999999994</v>
      </c>
      <c r="G55" s="77">
        <v>371234.23</v>
      </c>
      <c r="H55" s="77">
        <v>12401.5</v>
      </c>
      <c r="I55" s="21">
        <v>17143.89</v>
      </c>
    </row>
    <row r="56" spans="1:9" ht="15" customHeight="1" x14ac:dyDescent="0.25">
      <c r="A56" t="str">
        <f t="shared" si="0"/>
        <v>METLIFE46053</v>
      </c>
      <c r="B56" s="1" t="s">
        <v>29</v>
      </c>
      <c r="C56" s="34">
        <v>46053</v>
      </c>
      <c r="D56" s="77">
        <v>2677000.5699999998</v>
      </c>
      <c r="E56" s="77">
        <v>4411.59</v>
      </c>
      <c r="F56" s="77">
        <v>66.17</v>
      </c>
      <c r="G56" s="77">
        <v>377782.86</v>
      </c>
      <c r="H56" s="77">
        <v>13117.68</v>
      </c>
      <c r="I56" s="21">
        <v>17233.080000000002</v>
      </c>
    </row>
    <row r="57" spans="1:9" ht="15" customHeight="1" x14ac:dyDescent="0.25">
      <c r="A57" t="str">
        <f t="shared" si="0"/>
        <v>PANAMERICAN VIDA45991</v>
      </c>
      <c r="B57" s="1" t="s">
        <v>30</v>
      </c>
      <c r="C57" s="34">
        <v>45991</v>
      </c>
      <c r="D57" s="77">
        <v>81584.710000000006</v>
      </c>
      <c r="E57" s="77">
        <v>32816.639999999999</v>
      </c>
      <c r="F57" s="77">
        <v>492.25</v>
      </c>
      <c r="G57" s="77">
        <v>194441.45</v>
      </c>
      <c r="H57" s="77">
        <v>7570.94</v>
      </c>
      <c r="I57" s="21">
        <v>15902.26</v>
      </c>
    </row>
    <row r="58" spans="1:9" ht="15" customHeight="1" x14ac:dyDescent="0.25">
      <c r="A58" t="str">
        <f t="shared" si="0"/>
        <v>PANAMERICAN VIDA46022</v>
      </c>
      <c r="B58" s="1" t="s">
        <v>30</v>
      </c>
      <c r="C58" s="34">
        <v>46022</v>
      </c>
      <c r="D58" s="77">
        <v>80649.710000000006</v>
      </c>
      <c r="E58" s="77">
        <v>32843.910000000003</v>
      </c>
      <c r="F58" s="77">
        <v>492.66</v>
      </c>
      <c r="G58" s="77">
        <v>183364.4</v>
      </c>
      <c r="H58" s="77">
        <v>6805.42</v>
      </c>
      <c r="I58" s="21">
        <v>16707.38</v>
      </c>
    </row>
    <row r="59" spans="1:9" ht="15" customHeight="1" x14ac:dyDescent="0.25">
      <c r="A59" t="str">
        <f t="shared" si="0"/>
        <v>PANAMERICAN VIDA46053</v>
      </c>
      <c r="B59" s="1" t="s">
        <v>30</v>
      </c>
      <c r="C59" s="34">
        <v>46053</v>
      </c>
      <c r="D59" s="77">
        <v>112797.03</v>
      </c>
      <c r="E59" s="77">
        <v>25145.61</v>
      </c>
      <c r="F59" s="77">
        <v>377.18</v>
      </c>
      <c r="G59" s="77">
        <v>180523.81</v>
      </c>
      <c r="H59" s="77">
        <v>7144.82</v>
      </c>
      <c r="I59" s="21">
        <v>17031.96</v>
      </c>
    </row>
    <row r="60" spans="1:9" x14ac:dyDescent="0.25">
      <c r="A60" t="str">
        <f t="shared" si="0"/>
        <v>POSITIVA45991</v>
      </c>
      <c r="B60" t="s">
        <v>31</v>
      </c>
      <c r="C60" s="34">
        <v>45991</v>
      </c>
      <c r="D60" s="77">
        <v>10090898.359999999</v>
      </c>
      <c r="E60" s="77">
        <v>1015792.81</v>
      </c>
      <c r="F60" s="77">
        <v>15236.89</v>
      </c>
      <c r="G60" s="77">
        <v>2707217.8</v>
      </c>
      <c r="H60" s="77">
        <v>62137.35</v>
      </c>
      <c r="I60" s="21">
        <v>35806.050000000003</v>
      </c>
    </row>
    <row r="61" spans="1:9" x14ac:dyDescent="0.25">
      <c r="A61" t="str">
        <f t="shared" si="0"/>
        <v>POSITIVA46022</v>
      </c>
      <c r="B61" t="s">
        <v>31</v>
      </c>
      <c r="C61" s="34">
        <v>46022</v>
      </c>
      <c r="D61" s="77">
        <v>10250708.880000001</v>
      </c>
      <c r="E61" s="77">
        <v>1047651.18</v>
      </c>
      <c r="F61" s="77">
        <v>15714.77</v>
      </c>
      <c r="G61" s="77">
        <v>2719298.91</v>
      </c>
      <c r="H61" s="77">
        <v>64136.05</v>
      </c>
      <c r="I61" s="21">
        <v>36192.78</v>
      </c>
    </row>
    <row r="62" spans="1:9" x14ac:dyDescent="0.25">
      <c r="A62" t="str">
        <f t="shared" si="0"/>
        <v>POSITIVA46053</v>
      </c>
      <c r="B62" t="s">
        <v>31</v>
      </c>
      <c r="C62" s="34">
        <v>46053</v>
      </c>
      <c r="D62" s="77">
        <v>10434936.35</v>
      </c>
      <c r="E62" s="77">
        <v>979387.53</v>
      </c>
      <c r="F62" s="77">
        <v>14690.81</v>
      </c>
      <c r="G62" s="77">
        <v>2737661.52</v>
      </c>
      <c r="H62" s="77">
        <v>65286.79</v>
      </c>
      <c r="I62" s="21">
        <v>36468.959999999999</v>
      </c>
    </row>
    <row r="63" spans="1:9" x14ac:dyDescent="0.25">
      <c r="A63" t="str">
        <f t="shared" si="0"/>
        <v>SKANDIA45991</v>
      </c>
      <c r="B63" t="s">
        <v>103</v>
      </c>
      <c r="C63" s="80">
        <v>45991</v>
      </c>
      <c r="D63" s="77">
        <v>1443848.03</v>
      </c>
      <c r="E63" s="77">
        <v>337437.6</v>
      </c>
      <c r="F63" s="77">
        <v>5092.04</v>
      </c>
      <c r="G63" s="77">
        <v>194454.75</v>
      </c>
      <c r="H63" s="77">
        <v>7388.49</v>
      </c>
      <c r="I63" s="21">
        <v>0</v>
      </c>
    </row>
    <row r="64" spans="1:9" x14ac:dyDescent="0.25">
      <c r="A64" t="str">
        <f t="shared" si="0"/>
        <v>SKANDIA46022</v>
      </c>
      <c r="B64" t="s">
        <v>103</v>
      </c>
      <c r="C64" s="80">
        <v>46022</v>
      </c>
      <c r="D64" s="77">
        <v>1501855.73</v>
      </c>
      <c r="E64" s="77">
        <v>328603.76</v>
      </c>
      <c r="F64" s="77">
        <v>4930.9399999999996</v>
      </c>
      <c r="G64" s="77">
        <v>195831.51</v>
      </c>
      <c r="H64" s="77">
        <v>7151.69</v>
      </c>
      <c r="I64" s="21">
        <v>0</v>
      </c>
    </row>
    <row r="65" spans="1:9" x14ac:dyDescent="0.25">
      <c r="A65" t="str">
        <f t="shared" si="0"/>
        <v>SKANDIA46053</v>
      </c>
      <c r="B65" t="s">
        <v>103</v>
      </c>
      <c r="C65" s="80">
        <v>46053</v>
      </c>
      <c r="D65" s="77">
        <v>1487187.09</v>
      </c>
      <c r="E65" s="77">
        <v>352353.91</v>
      </c>
      <c r="F65" s="77">
        <v>5333.74</v>
      </c>
      <c r="G65" s="77">
        <v>199494.3</v>
      </c>
      <c r="H65" s="77">
        <v>7381.64</v>
      </c>
      <c r="I65" s="21">
        <v>0</v>
      </c>
    </row>
    <row r="66" spans="1:9" x14ac:dyDescent="0.25">
      <c r="A66" t="str">
        <f t="shared" si="0"/>
        <v>SURAMERICANA VIDA45991</v>
      </c>
      <c r="B66" t="s">
        <v>32</v>
      </c>
      <c r="C66" s="80">
        <v>45991</v>
      </c>
      <c r="D66" s="77">
        <v>20603186.829999998</v>
      </c>
      <c r="E66" s="77">
        <v>441761.09</v>
      </c>
      <c r="F66" s="77">
        <v>6626.39</v>
      </c>
      <c r="G66" s="77">
        <v>6588715.3899999997</v>
      </c>
      <c r="H66" s="77">
        <v>215712.66</v>
      </c>
      <c r="I66" s="21">
        <v>582714.77</v>
      </c>
    </row>
    <row r="67" spans="1:9" x14ac:dyDescent="0.25">
      <c r="A67" t="str">
        <f t="shared" si="0"/>
        <v>SURAMERICANA VIDA46022</v>
      </c>
      <c r="B67" t="s">
        <v>32</v>
      </c>
      <c r="C67" s="80">
        <v>46022</v>
      </c>
      <c r="D67" s="77">
        <v>20974991</v>
      </c>
      <c r="E67" s="77">
        <v>455488.67</v>
      </c>
      <c r="F67" s="77">
        <v>6832.3</v>
      </c>
      <c r="G67" s="77">
        <v>6753711.9500000002</v>
      </c>
      <c r="H67" s="77">
        <v>205424.25</v>
      </c>
      <c r="I67" s="21">
        <v>585766.11</v>
      </c>
    </row>
    <row r="68" spans="1:9" x14ac:dyDescent="0.25">
      <c r="A68" t="str">
        <f t="shared" si="0"/>
        <v>SURAMERICANA VIDA46053</v>
      </c>
      <c r="B68" t="s">
        <v>32</v>
      </c>
      <c r="C68" s="80">
        <v>46053</v>
      </c>
      <c r="D68" s="77">
        <v>21499519.850000001</v>
      </c>
      <c r="E68" s="77">
        <v>469700.41</v>
      </c>
      <c r="F68" s="77">
        <v>7045.47</v>
      </c>
      <c r="G68" s="77">
        <v>6827186.0800000001</v>
      </c>
      <c r="H68" s="77">
        <v>210366.58</v>
      </c>
      <c r="I68" s="21">
        <v>592752.27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46053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41837320.789999999</v>
      </c>
      <c r="C7" s="50">
        <f>+IFERROR(VLOOKUP($A7&amp;$D$3,BaseRA_VID!$A$3:$I$913,5,0),"N.A.")</f>
        <v>4293085.88</v>
      </c>
      <c r="D7" s="50">
        <f>+IFERROR(VLOOKUP($A7&amp;$D$3,BaseRA_VID!$A$3:$I$913,6,0),"N.A.")</f>
        <v>64396.29</v>
      </c>
      <c r="E7" s="50">
        <f>+IFERROR(VLOOKUP($A7&amp;$D$3,BaseRA_VID!$A$3:$I$913,7,0),"N.A.")</f>
        <v>7639408.1399999997</v>
      </c>
      <c r="F7" s="55">
        <f>+IFERROR(VLOOKUP($A7&amp;$D$3,BaseRA_VID!$A$3:$I$913,8,0),"N.A.")</f>
        <v>161859.79</v>
      </c>
      <c r="G7" s="51">
        <f>+IFERROR(VLOOKUP($A7&amp;$D$3,BaseRA_VID!$A$3:$I$913,9,0),"N.A.")</f>
        <v>48351.51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2963338.67</v>
      </c>
      <c r="C8" s="52">
        <f>+IFERROR(VLOOKUP($A8&amp;$D$3,BaseRA_VID!$A$3:$I$913,5,0),"N.A.")</f>
        <v>66555.23</v>
      </c>
      <c r="D8" s="52">
        <f>+IFERROR(VLOOKUP($A8&amp;$D$3,BaseRA_VID!$A$3:$I$913,6,0),"N.A.")</f>
        <v>998.33</v>
      </c>
      <c r="E8" s="52">
        <f>+IFERROR(VLOOKUP($A8&amp;$D$3,BaseRA_VID!$A$3:$I$913,7,0),"N.A.")</f>
        <v>222048.75</v>
      </c>
      <c r="F8" s="55">
        <f>+IFERROR(VLOOKUP($A8&amp;$D$3,BaseRA_VID!$A$3:$I$913,8,0),"N.A.")</f>
        <v>5883.91</v>
      </c>
      <c r="G8" s="51">
        <f>+IFERROR(VLOOKUP($A8&amp;$D$3,BaseRA_VID!$A$3:$I$913,9,0),"N.A.")</f>
        <v>106590.02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32153003.960000001</v>
      </c>
      <c r="C9" s="52">
        <f>+IFERROR(VLOOKUP($A9&amp;$D$3,BaseRA_VID!$A$3:$I$913,5,0),"N.A.")</f>
        <v>113451.28</v>
      </c>
      <c r="D9" s="52">
        <f>+IFERROR(VLOOKUP($A9&amp;$D$3,BaseRA_VID!$A$3:$I$913,6,0),"N.A.")</f>
        <v>1701.77</v>
      </c>
      <c r="E9" s="52">
        <f>+IFERROR(VLOOKUP($A9&amp;$D$3,BaseRA_VID!$A$3:$I$913,7,0),"N.A.")</f>
        <v>662745.37</v>
      </c>
      <c r="F9" s="55">
        <f>+IFERROR(VLOOKUP($A9&amp;$D$3,BaseRA_VID!$A$3:$I$913,8,0),"N.A.")</f>
        <v>24478.23</v>
      </c>
      <c r="G9" s="51">
        <f>+IFERROR(VLOOKUP($A9&amp;$D$3,BaseRA_VID!$A$3:$I$913,9,0),"N.A.")</f>
        <v>0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39732.379999999997</v>
      </c>
      <c r="C10" s="52">
        <f>+IFERROR(VLOOKUP($A10&amp;$D$3,BaseRA_VID!$A$3:$I$913,5,0),"N.A.")</f>
        <v>4314.0200000000004</v>
      </c>
      <c r="D10" s="52">
        <f>+IFERROR(VLOOKUP($A10&amp;$D$3,BaseRA_VID!$A$3:$I$913,6,0),"N.A.")</f>
        <v>64.709999999999994</v>
      </c>
      <c r="E10" s="52">
        <f>+IFERROR(VLOOKUP($A10&amp;$D$3,BaseRA_VID!$A$3:$I$913,7,0),"N.A.")</f>
        <v>25916.07</v>
      </c>
      <c r="F10" s="55">
        <f>+IFERROR(VLOOKUP($A10&amp;$D$3,BaseRA_VID!$A$3:$I$913,8,0),"N.A.")</f>
        <v>860.4</v>
      </c>
      <c r="G10" s="51">
        <f>+IFERROR(VLOOKUP($A10&amp;$D$3,BaseRA_VID!$A$3:$I$913,9,0),"N.A.")</f>
        <v>806.46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5842436.4500000002</v>
      </c>
      <c r="C11" s="52">
        <f>+IFERROR(VLOOKUP($A11&amp;$D$3,BaseRA_VID!$A$3:$I$913,5,0),"N.A.")</f>
        <v>188113.66</v>
      </c>
      <c r="D11" s="52">
        <f>+IFERROR(VLOOKUP($A11&amp;$D$3,BaseRA_VID!$A$3:$I$913,6,0),"N.A.")</f>
        <v>2821.7</v>
      </c>
      <c r="E11" s="52">
        <f>+IFERROR(VLOOKUP($A11&amp;$D$3,BaseRA_VID!$A$3:$I$913,7,0),"N.A.")</f>
        <v>1435029.93</v>
      </c>
      <c r="F11" s="55">
        <f>+IFERROR(VLOOKUP($A11&amp;$D$3,BaseRA_VID!$A$3:$I$913,8,0),"N.A.")</f>
        <v>29802.63</v>
      </c>
      <c r="G11" s="51">
        <f>+IFERROR(VLOOKUP($A11&amp;$D$3,BaseRA_VID!$A$3:$I$913,9,0),"N.A.")</f>
        <v>24160.720000000001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3086071.01</v>
      </c>
      <c r="C12" s="52">
        <f>+IFERROR(VLOOKUP($A12&amp;$D$3,BaseRA_VID!$A$3:$I$913,5,0),"N.A.")</f>
        <v>147978.68</v>
      </c>
      <c r="D12" s="52">
        <f>+IFERROR(VLOOKUP($A12&amp;$D$3,BaseRA_VID!$A$3:$I$913,6,0),"N.A.")</f>
        <v>2219.6799999999998</v>
      </c>
      <c r="E12" s="52">
        <f>+IFERROR(VLOOKUP($A12&amp;$D$3,BaseRA_VID!$A$3:$I$913,7,0),"N.A.")</f>
        <v>645646.09</v>
      </c>
      <c r="F12" s="55">
        <f>+IFERROR(VLOOKUP($A12&amp;$D$3,BaseRA_VID!$A$3:$I$913,8,0),"N.A.")</f>
        <v>13421.1</v>
      </c>
      <c r="G12" s="51">
        <f>+IFERROR(VLOOKUP($A12&amp;$D$3,BaseRA_VID!$A$3:$I$913,9,0),"N.A.")</f>
        <v>27684.58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76655.520000000004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138959.34</v>
      </c>
      <c r="F13" s="55">
        <f>+IFERROR(VLOOKUP($A13&amp;$D$3,BaseRA_VID!$A$3:$I$913,8,0),"N.A.")</f>
        <v>2031.42</v>
      </c>
      <c r="G13" s="51">
        <f>+IFERROR(VLOOKUP($A13&amp;$D$3,BaseRA_VID!$A$3:$I$913,9,0),"N.A.")</f>
        <v>1972.37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11829493.09</v>
      </c>
      <c r="C14" s="52">
        <f>+IFERROR(VLOOKUP($A14&amp;$D$3,BaseRA_VID!$A$3:$I$913,5,0),"N.A.")</f>
        <v>1402305.43</v>
      </c>
      <c r="D14" s="52">
        <f>+IFERROR(VLOOKUP($A14&amp;$D$3,BaseRA_VID!$A$3:$I$913,6,0),"N.A.")</f>
        <v>21129.27</v>
      </c>
      <c r="E14" s="52">
        <f>+IFERROR(VLOOKUP($A14&amp;$D$3,BaseRA_VID!$A$3:$I$913,7,0),"N.A.")</f>
        <v>7043916.5099999998</v>
      </c>
      <c r="F14" s="55">
        <f>+IFERROR(VLOOKUP($A14&amp;$D$3,BaseRA_VID!$A$3:$I$913,8,0),"N.A.")</f>
        <v>118826.59</v>
      </c>
      <c r="G14" s="51">
        <f>+IFERROR(VLOOKUP($A14&amp;$D$3,BaseRA_VID!$A$3:$I$913,9,0),"N.A.")</f>
        <v>94651.43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2333316.85</v>
      </c>
      <c r="C15" s="52">
        <f>+IFERROR(VLOOKUP($A15&amp;$D$3,BaseRA_VID!$A$3:$I$913,5,0),"N.A.")</f>
        <v>388778.18</v>
      </c>
      <c r="D15" s="52">
        <f>+IFERROR(VLOOKUP($A15&amp;$D$3,BaseRA_VID!$A$3:$I$913,6,0),"N.A.")</f>
        <v>5831.67</v>
      </c>
      <c r="E15" s="52">
        <f>+IFERROR(VLOOKUP($A15&amp;$D$3,BaseRA_VID!$A$3:$I$913,7,0),"N.A.")</f>
        <v>715593.12</v>
      </c>
      <c r="F15" s="55">
        <f>+IFERROR(VLOOKUP($A15&amp;$D$3,BaseRA_VID!$A$3:$I$913,8,0),"N.A.")</f>
        <v>15452.67</v>
      </c>
      <c r="G15" s="51">
        <f>+IFERROR(VLOOKUP($A15&amp;$D$3,BaseRA_VID!$A$3:$I$913,9,0),"N.A.")</f>
        <v>0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129451.04</v>
      </c>
      <c r="C16" s="52">
        <f>+IFERROR(VLOOKUP($A16&amp;$D$3,BaseRA_VID!$A$3:$I$913,5,0),"N.A.")</f>
        <v>22034.57</v>
      </c>
      <c r="D16" s="52">
        <f>+IFERROR(VLOOKUP($A16&amp;$D$3,BaseRA_VID!$A$3:$I$913,6,0),"N.A.")</f>
        <v>330.52</v>
      </c>
      <c r="E16" s="52">
        <f>+IFERROR(VLOOKUP($A16&amp;$D$3,BaseRA_VID!$A$3:$I$913,7,0),"N.A.")</f>
        <v>198820.94</v>
      </c>
      <c r="F16" s="55">
        <f>+IFERROR(VLOOKUP($A16&amp;$D$3,BaseRA_VID!$A$3:$I$913,8,0),"N.A.")</f>
        <v>6627.16</v>
      </c>
      <c r="G16" s="51">
        <f>+IFERROR(VLOOKUP($A16&amp;$D$3,BaseRA_VID!$A$3:$I$913,9,0),"N.A.")</f>
        <v>9876.07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95595.56</v>
      </c>
      <c r="C17" s="52">
        <f>+IFERROR(VLOOKUP($A17&amp;$D$3,BaseRA_VID!$A$3:$I$913,5,0),"N.A.")</f>
        <v>39847.040000000001</v>
      </c>
      <c r="D17" s="52">
        <f>+IFERROR(VLOOKUP($A17&amp;$D$3,BaseRA_VID!$A$3:$I$913,6,0),"N.A.")</f>
        <v>597.71</v>
      </c>
      <c r="E17" s="52">
        <f>+IFERROR(VLOOKUP($A17&amp;$D$3,BaseRA_VID!$A$3:$I$913,7,0),"N.A.")</f>
        <v>52739.54</v>
      </c>
      <c r="F17" s="55">
        <f>+IFERROR(VLOOKUP($A17&amp;$D$3,BaseRA_VID!$A$3:$I$913,8,0),"N.A.")</f>
        <v>2505.42</v>
      </c>
      <c r="G17" s="51">
        <f>+IFERROR(VLOOKUP($A17&amp;$D$3,BaseRA_VID!$A$3:$I$913,9,0),"N.A.")</f>
        <v>0.02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4210.5600000000004</v>
      </c>
      <c r="C18" s="52">
        <f>+IFERROR(VLOOKUP($A18&amp;$D$3,BaseRA_VID!$A$3:$I$913,5,0),"N.A.")</f>
        <v>18623.490000000002</v>
      </c>
      <c r="D18" s="52">
        <f>+IFERROR(VLOOKUP($A18&amp;$D$3,BaseRA_VID!$A$3:$I$913,6,0),"N.A.")</f>
        <v>279.35000000000002</v>
      </c>
      <c r="E18" s="52">
        <f>+IFERROR(VLOOKUP($A18&amp;$D$3,BaseRA_VID!$A$3:$I$913,7,0),"N.A.")</f>
        <v>2606.8200000000002</v>
      </c>
      <c r="F18" s="55">
        <f>+IFERROR(VLOOKUP($A18&amp;$D$3,BaseRA_VID!$A$3:$I$913,8,0),"N.A.")</f>
        <v>116.36</v>
      </c>
      <c r="G18" s="51">
        <f>+IFERROR(VLOOKUP($A18&amp;$D$3,BaseRA_VID!$A$3:$I$913,9,0),"N.A.")</f>
        <v>3963.12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10221.030000000001</v>
      </c>
      <c r="C19" s="52">
        <f>+IFERROR(VLOOKUP($A19&amp;$D$3,BaseRA_VID!$A$3:$I$913,5,0),"N.A.")</f>
        <v>16193.28</v>
      </c>
      <c r="D19" s="52">
        <f>+IFERROR(VLOOKUP($A19&amp;$D$3,BaseRA_VID!$A$3:$I$913,6,0),"N.A.")</f>
        <v>242.9</v>
      </c>
      <c r="E19" s="52">
        <f>+IFERROR(VLOOKUP($A19&amp;$D$3,BaseRA_VID!$A$3:$I$913,7,0),"N.A.")</f>
        <v>129502.94</v>
      </c>
      <c r="F19" s="55">
        <f>+IFERROR(VLOOKUP($A19&amp;$D$3,BaseRA_VID!$A$3:$I$913,8,0),"N.A.")</f>
        <v>2661.78</v>
      </c>
      <c r="G19" s="51">
        <f>+IFERROR(VLOOKUP($A19&amp;$D$3,BaseRA_VID!$A$3:$I$913,9,0),"N.A.")</f>
        <v>10094.780000000001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34981.519999999997</v>
      </c>
      <c r="C20" s="52">
        <f>+IFERROR(VLOOKUP($A20&amp;$D$3,BaseRA_VID!$A$3:$I$913,5,0),"N.A.")</f>
        <v>45033.95</v>
      </c>
      <c r="D20" s="52">
        <f>+IFERROR(VLOOKUP($A20&amp;$D$3,BaseRA_VID!$A$3:$I$913,6,0),"N.A.")</f>
        <v>675.51</v>
      </c>
      <c r="E20" s="52">
        <f>+IFERROR(VLOOKUP($A20&amp;$D$3,BaseRA_VID!$A$3:$I$913,7,0),"N.A.")</f>
        <v>117267.55</v>
      </c>
      <c r="F20" s="55">
        <f>+IFERROR(VLOOKUP($A20&amp;$D$3,BaseRA_VID!$A$3:$I$913,8,0),"N.A.")</f>
        <v>3799.4</v>
      </c>
      <c r="G20" s="51">
        <f>+IFERROR(VLOOKUP($A20&amp;$D$3,BaseRA_VID!$A$3:$I$913,9,0),"N.A.")</f>
        <v>14137.25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3696843.59</v>
      </c>
      <c r="C21" s="52">
        <f>+IFERROR(VLOOKUP($A21&amp;$D$3,BaseRA_VID!$A$3:$I$913,5,0),"N.A.")</f>
        <v>313635.98</v>
      </c>
      <c r="D21" s="52">
        <f>+IFERROR(VLOOKUP($A21&amp;$D$3,BaseRA_VID!$A$3:$I$913,6,0),"N.A.")</f>
        <v>6428.06</v>
      </c>
      <c r="E21" s="52">
        <f>+IFERROR(VLOOKUP($A21&amp;$D$3,BaseRA_VID!$A$3:$I$913,7,0),"N.A.")</f>
        <v>2902156.9</v>
      </c>
      <c r="F21" s="55">
        <f>+IFERROR(VLOOKUP($A21&amp;$D$3,BaseRA_VID!$A$3:$I$913,8,0),"N.A.")</f>
        <v>79917.55</v>
      </c>
      <c r="G21" s="51">
        <f>+IFERROR(VLOOKUP($A21&amp;$D$3,BaseRA_VID!$A$3:$I$913,9,0),"N.A.")</f>
        <v>520.20000000000005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5981683.0999999996</v>
      </c>
      <c r="C22" s="52">
        <f>+IFERROR(VLOOKUP($A22&amp;$D$3,BaseRA_VID!$A$3:$I$913,5,0),"N.A.")</f>
        <v>205913.22</v>
      </c>
      <c r="D22" s="52">
        <f>+IFERROR(VLOOKUP($A22&amp;$D$3,BaseRA_VID!$A$3:$I$913,6,0),"N.A.")</f>
        <v>3064.8</v>
      </c>
      <c r="E22" s="52">
        <f>+IFERROR(VLOOKUP($A22&amp;$D$3,BaseRA_VID!$A$3:$I$913,7,0),"N.A.")</f>
        <v>1522693.56</v>
      </c>
      <c r="F22" s="55">
        <f>+IFERROR(VLOOKUP($A22&amp;$D$3,BaseRA_VID!$A$3:$I$913,8,0),"N.A.")</f>
        <v>28141.78</v>
      </c>
      <c r="G22" s="51">
        <f>+IFERROR(VLOOKUP($A22&amp;$D$3,BaseRA_VID!$A$3:$I$913,9,0),"N.A.")</f>
        <v>10099.280000000001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2677000.5699999998</v>
      </c>
      <c r="C23" s="52">
        <f>+IFERROR(VLOOKUP($A23&amp;$D$3,BaseRA_VID!$A$3:$I$913,5,0),"N.A.")</f>
        <v>4411.59</v>
      </c>
      <c r="D23" s="52">
        <f>+IFERROR(VLOOKUP($A23&amp;$D$3,BaseRA_VID!$A$3:$I$913,6,0),"N.A.")</f>
        <v>66.17</v>
      </c>
      <c r="E23" s="52">
        <f>+IFERROR(VLOOKUP($A23&amp;$D$3,BaseRA_VID!$A$3:$I$913,7,0),"N.A.")</f>
        <v>377782.86</v>
      </c>
      <c r="F23" s="55">
        <f>+IFERROR(VLOOKUP($A23&amp;$D$3,BaseRA_VID!$A$3:$I$913,8,0),"N.A.")</f>
        <v>13117.68</v>
      </c>
      <c r="G23" s="51">
        <f>+IFERROR(VLOOKUP($A23&amp;$D$3,BaseRA_VID!$A$3:$I$913,9,0),"N.A.")</f>
        <v>17233.080000000002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112797.03</v>
      </c>
      <c r="C24" s="52">
        <f>+IFERROR(VLOOKUP($A24&amp;$D$3,BaseRA_VID!$A$3:$I$913,5,0),"N.A.")</f>
        <v>25145.61</v>
      </c>
      <c r="D24" s="52">
        <f>+IFERROR(VLOOKUP($A24&amp;$D$3,BaseRA_VID!$A$3:$I$913,6,0),"N.A.")</f>
        <v>377.18</v>
      </c>
      <c r="E24" s="52">
        <f>+IFERROR(VLOOKUP($A24&amp;$D$3,BaseRA_VID!$A$3:$I$913,7,0),"N.A.")</f>
        <v>180523.81</v>
      </c>
      <c r="F24" s="55">
        <f>+IFERROR(VLOOKUP($A24&amp;$D$3,BaseRA_VID!$A$3:$I$913,8,0),"N.A.")</f>
        <v>7144.82</v>
      </c>
      <c r="G24" s="51">
        <f>+IFERROR(VLOOKUP($A24&amp;$D$3,BaseRA_VID!$A$3:$I$913,9,0),"N.A.")</f>
        <v>17031.96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10434936.35</v>
      </c>
      <c r="C25" s="52">
        <f>+IFERROR(VLOOKUP($A25&amp;$D$3,BaseRA_VID!$A$3:$I$913,5,0),"N.A.")</f>
        <v>979387.53</v>
      </c>
      <c r="D25" s="52">
        <f>+IFERROR(VLOOKUP($A25&amp;$D$3,BaseRA_VID!$A$3:$I$913,6,0),"N.A.")</f>
        <v>14690.81</v>
      </c>
      <c r="E25" s="52">
        <f>+IFERROR(VLOOKUP($A25&amp;$D$3,BaseRA_VID!$A$3:$I$913,7,0),"N.A.")</f>
        <v>2737661.52</v>
      </c>
      <c r="F25" s="55">
        <f>+IFERROR(VLOOKUP($A25&amp;$D$3,BaseRA_VID!$A$3:$I$913,8,0),"N.A.")</f>
        <v>65286.79</v>
      </c>
      <c r="G25" s="51">
        <f>+IFERROR(VLOOKUP($A25&amp;$D$3,BaseRA_VID!$A$3:$I$913,9,0),"N.A.")</f>
        <v>36468.959999999999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1487187.09</v>
      </c>
      <c r="C26" s="52">
        <f>+IFERROR(VLOOKUP($A26&amp;$D$3,BaseRA_VID!$A$3:$I$913,5,0),"N.A.")</f>
        <v>352353.91</v>
      </c>
      <c r="D26" s="52">
        <f>+IFERROR(VLOOKUP($A26&amp;$D$3,BaseRA_VID!$A$3:$I$913,6,0),"N.A.")</f>
        <v>5333.74</v>
      </c>
      <c r="E26" s="52">
        <f>+IFERROR(VLOOKUP($A26&amp;$D$3,BaseRA_VID!$A$3:$I$913,7,0),"N.A.")</f>
        <v>199494.3</v>
      </c>
      <c r="F26" s="55">
        <f>+IFERROR(VLOOKUP($A26&amp;$D$3,BaseRA_VID!$A$3:$I$913,8,0),"N.A.")</f>
        <v>7381.64</v>
      </c>
      <c r="G26" s="51">
        <f>+IFERROR(VLOOKUP($A26&amp;$D$3,BaseRA_VID!$A$3:$I$913,9,0),"N.A.")</f>
        <v>0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21499519.850000001</v>
      </c>
      <c r="C27" s="54">
        <f>+IFERROR(VLOOKUP($A27&amp;$D$3,BaseRA_VID!$A$3:$I$913,5,0),"N.A.")</f>
        <v>469700.41</v>
      </c>
      <c r="D27" s="54">
        <f>+IFERROR(VLOOKUP($A27&amp;$D$3,BaseRA_VID!$A$3:$I$913,6,0),"N.A.")</f>
        <v>7045.47</v>
      </c>
      <c r="E27" s="54">
        <f>+IFERROR(VLOOKUP($A27&amp;$D$3,BaseRA_VID!$A$3:$I$913,7,0),"N.A.")</f>
        <v>6827186.0800000001</v>
      </c>
      <c r="F27" s="56">
        <f>+IFERROR(VLOOKUP($A27&amp;$D$3,BaseRA_VID!$A$3:$I$913,8,0),"N.A.")</f>
        <v>210366.58</v>
      </c>
      <c r="G27" s="51">
        <f>+IFERROR(VLOOKUP($A27&amp;$D$3,BaseRA_VID!$A$3:$I$913,9,0),"N.A.")</f>
        <v>592752.27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ALFA45991</v>
      </c>
      <c r="B3" s="100" t="s">
        <v>1</v>
      </c>
      <c r="C3" s="101">
        <v>45991</v>
      </c>
      <c r="D3" s="102">
        <v>159732</v>
      </c>
      <c r="E3" s="103">
        <v>31231</v>
      </c>
      <c r="F3" s="102">
        <v>128501</v>
      </c>
      <c r="G3" s="102">
        <v>16267</v>
      </c>
    </row>
    <row r="4" spans="1:7" x14ac:dyDescent="0.25">
      <c r="A4" t="str">
        <f t="shared" ref="A4:A67" si="0">+B4&amp;C4</f>
        <v>ALFA46022</v>
      </c>
      <c r="B4" s="100" t="s">
        <v>1</v>
      </c>
      <c r="C4" s="101">
        <v>46022</v>
      </c>
      <c r="D4" s="102">
        <v>159741</v>
      </c>
      <c r="E4" s="103">
        <v>31231</v>
      </c>
      <c r="F4" s="102">
        <v>128510</v>
      </c>
      <c r="G4" s="102">
        <v>15564</v>
      </c>
    </row>
    <row r="5" spans="1:7" x14ac:dyDescent="0.25">
      <c r="A5" t="str">
        <f t="shared" si="0"/>
        <v>ALFA46053</v>
      </c>
      <c r="B5" s="100" t="s">
        <v>1</v>
      </c>
      <c r="C5" s="101">
        <v>46053</v>
      </c>
      <c r="D5" s="102">
        <v>175304</v>
      </c>
      <c r="E5" s="103">
        <v>32828</v>
      </c>
      <c r="F5" s="102">
        <v>142476</v>
      </c>
      <c r="G5" s="102">
        <v>1453</v>
      </c>
    </row>
    <row r="6" spans="1:7" x14ac:dyDescent="0.25">
      <c r="A6" t="str">
        <f t="shared" si="0"/>
        <v>ALLIANZ45991</v>
      </c>
      <c r="B6" s="100" t="s">
        <v>92</v>
      </c>
      <c r="C6" s="101">
        <v>45991</v>
      </c>
      <c r="D6" s="102">
        <v>321184</v>
      </c>
      <c r="E6" s="103">
        <v>63980</v>
      </c>
      <c r="F6" s="102">
        <v>257204</v>
      </c>
      <c r="G6" s="102">
        <v>84418</v>
      </c>
    </row>
    <row r="7" spans="1:7" x14ac:dyDescent="0.25">
      <c r="A7" t="str">
        <f t="shared" si="0"/>
        <v>ALLIANZ46022</v>
      </c>
      <c r="B7" s="100" t="s">
        <v>92</v>
      </c>
      <c r="C7" s="101">
        <v>46022</v>
      </c>
      <c r="D7" s="102">
        <v>281184</v>
      </c>
      <c r="E7" s="103">
        <v>63980</v>
      </c>
      <c r="F7" s="102">
        <v>217204</v>
      </c>
      <c r="G7" s="102">
        <v>84534</v>
      </c>
    </row>
    <row r="8" spans="1:7" x14ac:dyDescent="0.25">
      <c r="A8" t="str">
        <f t="shared" si="0"/>
        <v>ALLIANZ46053</v>
      </c>
      <c r="B8" s="100" t="s">
        <v>92</v>
      </c>
      <c r="C8" s="101">
        <v>46053</v>
      </c>
      <c r="D8" s="102">
        <v>365717</v>
      </c>
      <c r="E8" s="103">
        <v>67243</v>
      </c>
      <c r="F8" s="102">
        <v>298474</v>
      </c>
      <c r="G8" s="102">
        <v>14251</v>
      </c>
    </row>
    <row r="9" spans="1:7" x14ac:dyDescent="0.25">
      <c r="A9" t="str">
        <f t="shared" si="0"/>
        <v>AXA COLPATRIA45991</v>
      </c>
      <c r="B9" s="100" t="s">
        <v>2</v>
      </c>
      <c r="C9" s="101">
        <v>45991</v>
      </c>
      <c r="D9" s="102">
        <v>536431</v>
      </c>
      <c r="E9" s="103">
        <v>63980</v>
      </c>
      <c r="F9" s="102">
        <v>472451</v>
      </c>
      <c r="G9" s="102">
        <v>103224</v>
      </c>
    </row>
    <row r="10" spans="1:7" x14ac:dyDescent="0.25">
      <c r="A10" t="str">
        <f t="shared" si="0"/>
        <v>AXA COLPATRIA46022</v>
      </c>
      <c r="B10" s="100" t="s">
        <v>2</v>
      </c>
      <c r="C10" s="101">
        <v>46022</v>
      </c>
      <c r="D10" s="102">
        <v>534786</v>
      </c>
      <c r="E10" s="103">
        <v>63980</v>
      </c>
      <c r="F10" s="102">
        <v>470806</v>
      </c>
      <c r="G10" s="102">
        <v>100432</v>
      </c>
    </row>
    <row r="11" spans="1:7" x14ac:dyDescent="0.25">
      <c r="A11" t="str">
        <f t="shared" si="0"/>
        <v>AXA COLPATRIA46053</v>
      </c>
      <c r="B11" s="100" t="s">
        <v>2</v>
      </c>
      <c r="C11" s="101">
        <v>46053</v>
      </c>
      <c r="D11" s="102">
        <v>635219</v>
      </c>
      <c r="E11" s="103">
        <v>67243</v>
      </c>
      <c r="F11" s="102">
        <v>567976</v>
      </c>
      <c r="G11" s="102">
        <v>12423</v>
      </c>
    </row>
    <row r="12" spans="1:7" x14ac:dyDescent="0.25">
      <c r="A12" t="str">
        <f t="shared" si="0"/>
        <v>BBVA SEGUROS45991</v>
      </c>
      <c r="B12" s="100" t="s">
        <v>3</v>
      </c>
      <c r="C12" s="101">
        <v>45991</v>
      </c>
      <c r="D12" s="102">
        <v>146519</v>
      </c>
      <c r="E12" s="103">
        <v>31231</v>
      </c>
      <c r="F12" s="102">
        <v>115288</v>
      </c>
      <c r="G12" s="102">
        <v>29010</v>
      </c>
    </row>
    <row r="13" spans="1:7" x14ac:dyDescent="0.25">
      <c r="A13" t="str">
        <f t="shared" si="0"/>
        <v>BBVA SEGUROS46022</v>
      </c>
      <c r="B13" s="100" t="s">
        <v>3</v>
      </c>
      <c r="C13" s="101">
        <v>46022</v>
      </c>
      <c r="D13" s="102">
        <v>146519</v>
      </c>
      <c r="E13" s="103">
        <v>31231</v>
      </c>
      <c r="F13" s="102">
        <v>115288</v>
      </c>
      <c r="G13" s="102">
        <v>32483</v>
      </c>
    </row>
    <row r="14" spans="1:7" x14ac:dyDescent="0.25">
      <c r="A14" t="str">
        <f t="shared" si="0"/>
        <v>BBVA SEGUROS46053</v>
      </c>
      <c r="B14" s="100" t="s">
        <v>3</v>
      </c>
      <c r="C14" s="101">
        <v>46053</v>
      </c>
      <c r="D14" s="102">
        <v>178369</v>
      </c>
      <c r="E14" s="103">
        <v>32828</v>
      </c>
      <c r="F14" s="102">
        <v>145541</v>
      </c>
      <c r="G14" s="102">
        <v>0</v>
      </c>
    </row>
    <row r="15" spans="1:7" x14ac:dyDescent="0.25">
      <c r="A15" t="str">
        <f t="shared" si="0"/>
        <v>BERKLEY45991</v>
      </c>
      <c r="B15" s="100" t="s">
        <v>4</v>
      </c>
      <c r="C15" s="101">
        <v>45991</v>
      </c>
      <c r="D15" s="102">
        <v>37756</v>
      </c>
      <c r="E15" s="103">
        <v>26291</v>
      </c>
      <c r="F15" s="102">
        <v>11465</v>
      </c>
      <c r="G15" s="102">
        <v>5067</v>
      </c>
    </row>
    <row r="16" spans="1:7" x14ac:dyDescent="0.25">
      <c r="A16" t="str">
        <f t="shared" si="0"/>
        <v>BERKLEY46022</v>
      </c>
      <c r="B16" s="100" t="s">
        <v>4</v>
      </c>
      <c r="C16" s="101">
        <v>46022</v>
      </c>
      <c r="D16" s="102">
        <v>37756</v>
      </c>
      <c r="E16" s="103">
        <v>26291</v>
      </c>
      <c r="F16" s="102">
        <v>11465</v>
      </c>
      <c r="G16" s="102">
        <v>2533</v>
      </c>
    </row>
    <row r="17" spans="1:7" x14ac:dyDescent="0.25">
      <c r="A17" t="str">
        <f t="shared" si="0"/>
        <v>BERKLEY46053</v>
      </c>
      <c r="B17" s="100" t="s">
        <v>4</v>
      </c>
      <c r="C17" s="101">
        <v>46053</v>
      </c>
      <c r="D17" s="102">
        <v>40288</v>
      </c>
      <c r="E17" s="103">
        <v>27641</v>
      </c>
      <c r="F17" s="102">
        <v>12647</v>
      </c>
      <c r="G17" s="102">
        <v>794</v>
      </c>
    </row>
    <row r="18" spans="1:7" x14ac:dyDescent="0.25">
      <c r="A18" t="str">
        <f t="shared" si="0"/>
        <v>BOLIVAR45991</v>
      </c>
      <c r="B18" s="100" t="s">
        <v>5</v>
      </c>
      <c r="C18" s="101">
        <v>45991</v>
      </c>
      <c r="D18" s="102">
        <v>1246866</v>
      </c>
      <c r="E18" s="103">
        <v>63980</v>
      </c>
      <c r="F18" s="102">
        <v>1182886</v>
      </c>
      <c r="G18" s="102">
        <v>193547</v>
      </c>
    </row>
    <row r="19" spans="1:7" x14ac:dyDescent="0.25">
      <c r="A19" t="str">
        <f t="shared" si="0"/>
        <v>BOLIVAR46022</v>
      </c>
      <c r="B19" s="100" t="s">
        <v>5</v>
      </c>
      <c r="C19" s="101">
        <v>46022</v>
      </c>
      <c r="D19" s="102">
        <v>1246832</v>
      </c>
      <c r="E19" s="103">
        <v>63980</v>
      </c>
      <c r="F19" s="102">
        <v>1182852</v>
      </c>
      <c r="G19" s="102">
        <v>217083</v>
      </c>
    </row>
    <row r="20" spans="1:7" x14ac:dyDescent="0.25">
      <c r="A20" t="str">
        <f t="shared" si="0"/>
        <v>BOLIVAR46053</v>
      </c>
      <c r="B20" s="100" t="s">
        <v>5</v>
      </c>
      <c r="C20" s="101">
        <v>46053</v>
      </c>
      <c r="D20" s="102">
        <v>1495566</v>
      </c>
      <c r="E20" s="103">
        <v>67243</v>
      </c>
      <c r="F20" s="102">
        <v>1428323</v>
      </c>
      <c r="G20" s="102">
        <v>30217</v>
      </c>
    </row>
    <row r="21" spans="1:7" x14ac:dyDescent="0.25">
      <c r="A21" t="str">
        <f t="shared" si="0"/>
        <v>CARDIF45991</v>
      </c>
      <c r="B21" s="100" t="s">
        <v>6</v>
      </c>
      <c r="C21" s="101">
        <v>45991</v>
      </c>
      <c r="D21" s="102">
        <v>437124</v>
      </c>
      <c r="E21" s="103">
        <v>63980</v>
      </c>
      <c r="F21" s="102">
        <v>373144</v>
      </c>
      <c r="G21" s="102">
        <v>70806</v>
      </c>
    </row>
    <row r="22" spans="1:7" x14ac:dyDescent="0.25">
      <c r="A22" t="str">
        <f t="shared" si="0"/>
        <v>CARDIF46022</v>
      </c>
      <c r="B22" s="100" t="s">
        <v>6</v>
      </c>
      <c r="C22" s="101">
        <v>46022</v>
      </c>
      <c r="D22" s="102">
        <v>437124</v>
      </c>
      <c r="E22" s="103">
        <v>63980</v>
      </c>
      <c r="F22" s="102">
        <v>373144</v>
      </c>
      <c r="G22" s="102">
        <v>72162</v>
      </c>
    </row>
    <row r="23" spans="1:7" x14ac:dyDescent="0.25">
      <c r="A23" t="str">
        <f t="shared" si="0"/>
        <v>CARDIF46053</v>
      </c>
      <c r="B23" s="100" t="s">
        <v>6</v>
      </c>
      <c r="C23" s="101">
        <v>46053</v>
      </c>
      <c r="D23" s="102">
        <v>509287</v>
      </c>
      <c r="E23" s="103">
        <v>67243</v>
      </c>
      <c r="F23" s="102">
        <v>442044</v>
      </c>
      <c r="G23" s="102">
        <v>6520</v>
      </c>
    </row>
    <row r="24" spans="1:7" x14ac:dyDescent="0.25">
      <c r="A24" t="str">
        <f t="shared" si="0"/>
        <v>CHUBB45991</v>
      </c>
      <c r="B24" s="100" t="s">
        <v>7</v>
      </c>
      <c r="C24" s="101">
        <v>45991</v>
      </c>
      <c r="D24" s="102">
        <v>283761</v>
      </c>
      <c r="E24" s="103">
        <v>63980</v>
      </c>
      <c r="F24" s="102">
        <v>219781</v>
      </c>
      <c r="G24" s="102">
        <v>41123</v>
      </c>
    </row>
    <row r="25" spans="1:7" x14ac:dyDescent="0.25">
      <c r="A25" t="str">
        <f t="shared" si="0"/>
        <v>CHUBB46022</v>
      </c>
      <c r="B25" s="100" t="s">
        <v>7</v>
      </c>
      <c r="C25" s="101">
        <v>46022</v>
      </c>
      <c r="D25" s="102">
        <v>246104</v>
      </c>
      <c r="E25" s="103">
        <v>63980</v>
      </c>
      <c r="F25" s="102">
        <v>182124</v>
      </c>
      <c r="G25" s="102">
        <v>67042</v>
      </c>
    </row>
    <row r="26" spans="1:7" x14ac:dyDescent="0.25">
      <c r="A26" t="str">
        <f t="shared" si="0"/>
        <v>CHUBB46053</v>
      </c>
      <c r="B26" s="100" t="s">
        <v>7</v>
      </c>
      <c r="C26" s="101">
        <v>46053</v>
      </c>
      <c r="D26" s="102">
        <v>313146</v>
      </c>
      <c r="E26" s="103">
        <v>67243</v>
      </c>
      <c r="F26" s="102">
        <v>245903</v>
      </c>
      <c r="G26" s="102">
        <v>6341</v>
      </c>
    </row>
    <row r="27" spans="1:7" x14ac:dyDescent="0.25">
      <c r="A27" t="str">
        <f t="shared" si="0"/>
        <v>COFACE45991</v>
      </c>
      <c r="B27" s="100" t="s">
        <v>93</v>
      </c>
      <c r="C27" s="101">
        <v>45991</v>
      </c>
      <c r="D27" s="102">
        <v>24906</v>
      </c>
      <c r="E27" s="103">
        <v>21868</v>
      </c>
      <c r="F27" s="102">
        <v>3038</v>
      </c>
      <c r="G27" s="102">
        <v>0</v>
      </c>
    </row>
    <row r="28" spans="1:7" x14ac:dyDescent="0.25">
      <c r="A28" t="str">
        <f t="shared" si="0"/>
        <v>COFACE46022</v>
      </c>
      <c r="B28" s="100" t="s">
        <v>93</v>
      </c>
      <c r="C28" s="101">
        <v>46022</v>
      </c>
      <c r="D28" s="102">
        <v>25081</v>
      </c>
      <c r="E28" s="103">
        <v>21868</v>
      </c>
      <c r="F28" s="102">
        <v>3213</v>
      </c>
      <c r="G28" s="102">
        <v>0</v>
      </c>
    </row>
    <row r="29" spans="1:7" x14ac:dyDescent="0.25">
      <c r="A29" t="str">
        <f t="shared" si="0"/>
        <v>COFACE46053</v>
      </c>
      <c r="B29" s="100" t="s">
        <v>93</v>
      </c>
      <c r="C29" s="101">
        <v>46053</v>
      </c>
      <c r="D29" s="102">
        <v>25081</v>
      </c>
      <c r="E29" s="103">
        <v>22985</v>
      </c>
      <c r="F29" s="102">
        <v>2096</v>
      </c>
      <c r="G29" s="102">
        <v>92</v>
      </c>
    </row>
    <row r="30" spans="1:7" x14ac:dyDescent="0.25">
      <c r="A30" t="str">
        <f t="shared" si="0"/>
        <v>COLMENA45991</v>
      </c>
      <c r="B30" s="100" t="s">
        <v>113</v>
      </c>
      <c r="C30" s="101">
        <v>45991</v>
      </c>
      <c r="D30" s="102">
        <v>95332</v>
      </c>
      <c r="E30" s="103">
        <v>20994</v>
      </c>
      <c r="F30" s="102">
        <v>74338</v>
      </c>
      <c r="G30" s="102">
        <v>7131</v>
      </c>
    </row>
    <row r="31" spans="1:7" x14ac:dyDescent="0.25">
      <c r="A31" t="str">
        <f t="shared" si="0"/>
        <v>COLMENA46022</v>
      </c>
      <c r="B31" s="100" t="s">
        <v>113</v>
      </c>
      <c r="C31" s="101">
        <v>46022</v>
      </c>
      <c r="D31" s="102">
        <v>95332</v>
      </c>
      <c r="E31" s="103">
        <v>20994</v>
      </c>
      <c r="F31" s="102">
        <v>74338</v>
      </c>
      <c r="G31" s="102">
        <v>10295</v>
      </c>
    </row>
    <row r="32" spans="1:7" x14ac:dyDescent="0.25">
      <c r="A32" t="str">
        <f t="shared" si="0"/>
        <v>COLMENA46053</v>
      </c>
      <c r="B32" s="100" t="s">
        <v>113</v>
      </c>
      <c r="C32" s="101">
        <v>46053</v>
      </c>
      <c r="D32" s="102">
        <v>105628</v>
      </c>
      <c r="E32" s="103">
        <v>25450</v>
      </c>
      <c r="F32" s="102">
        <v>80178</v>
      </c>
      <c r="G32" s="102">
        <v>1735</v>
      </c>
    </row>
    <row r="33" spans="1:7" x14ac:dyDescent="0.25">
      <c r="A33" t="str">
        <f t="shared" si="0"/>
        <v>CONFIANZA45991</v>
      </c>
      <c r="B33" s="100" t="s">
        <v>8</v>
      </c>
      <c r="C33" s="101">
        <v>45991</v>
      </c>
      <c r="D33" s="102">
        <v>120634</v>
      </c>
      <c r="E33" s="103">
        <v>28906</v>
      </c>
      <c r="F33" s="102">
        <v>91728</v>
      </c>
      <c r="G33" s="102">
        <v>31777</v>
      </c>
    </row>
    <row r="34" spans="1:7" x14ac:dyDescent="0.25">
      <c r="A34" t="str">
        <f t="shared" si="0"/>
        <v>CONFIANZA46022</v>
      </c>
      <c r="B34" s="100" t="s">
        <v>8</v>
      </c>
      <c r="C34" s="101">
        <v>46022</v>
      </c>
      <c r="D34" s="102">
        <v>120634</v>
      </c>
      <c r="E34" s="103">
        <v>28906</v>
      </c>
      <c r="F34" s="102">
        <v>91728</v>
      </c>
      <c r="G34" s="102">
        <v>28958</v>
      </c>
    </row>
    <row r="35" spans="1:7" x14ac:dyDescent="0.25">
      <c r="A35" t="str">
        <f t="shared" si="0"/>
        <v>CONFIANZA46053</v>
      </c>
      <c r="B35" s="100" t="s">
        <v>8</v>
      </c>
      <c r="C35" s="101">
        <v>46053</v>
      </c>
      <c r="D35" s="102">
        <v>149592</v>
      </c>
      <c r="E35" s="103">
        <v>30385</v>
      </c>
      <c r="F35" s="102">
        <v>119207</v>
      </c>
      <c r="G35" s="102">
        <v>1309</v>
      </c>
    </row>
    <row r="36" spans="1:7" x14ac:dyDescent="0.25">
      <c r="A36" t="str">
        <f t="shared" si="0"/>
        <v>EQUIDAD45991</v>
      </c>
      <c r="B36" s="100" t="s">
        <v>9</v>
      </c>
      <c r="C36" s="101">
        <v>45991</v>
      </c>
      <c r="D36" s="102">
        <v>97031</v>
      </c>
      <c r="E36" s="103">
        <v>37376</v>
      </c>
      <c r="F36" s="102">
        <v>59655</v>
      </c>
      <c r="G36" s="102">
        <v>0</v>
      </c>
    </row>
    <row r="37" spans="1:7" x14ac:dyDescent="0.25">
      <c r="A37" t="str">
        <f t="shared" si="0"/>
        <v>EQUIDAD46022</v>
      </c>
      <c r="B37" s="100" t="s">
        <v>9</v>
      </c>
      <c r="C37" s="101">
        <v>46022</v>
      </c>
      <c r="D37" s="102">
        <v>99357</v>
      </c>
      <c r="E37" s="103">
        <v>37376</v>
      </c>
      <c r="F37" s="102">
        <v>61981</v>
      </c>
      <c r="G37" s="102">
        <v>179</v>
      </c>
    </row>
    <row r="38" spans="1:7" x14ac:dyDescent="0.25">
      <c r="A38" t="str">
        <f t="shared" si="0"/>
        <v>EQUIDAD46053</v>
      </c>
      <c r="B38" s="100" t="s">
        <v>9</v>
      </c>
      <c r="C38" s="101">
        <v>46053</v>
      </c>
      <c r="D38" s="102">
        <v>99553</v>
      </c>
      <c r="E38" s="103">
        <v>39288</v>
      </c>
      <c r="F38" s="102">
        <v>60265</v>
      </c>
      <c r="G38" s="102">
        <v>80</v>
      </c>
    </row>
    <row r="39" spans="1:7" x14ac:dyDescent="0.25">
      <c r="A39" t="str">
        <f t="shared" si="0"/>
        <v>ESTADO45991</v>
      </c>
      <c r="B39" s="100" t="s">
        <v>10</v>
      </c>
      <c r="C39" s="101">
        <v>45991</v>
      </c>
      <c r="D39" s="102">
        <v>237575</v>
      </c>
      <c r="E39" s="103">
        <v>34449</v>
      </c>
      <c r="F39" s="102">
        <v>203126</v>
      </c>
      <c r="G39" s="102">
        <v>150802</v>
      </c>
    </row>
    <row r="40" spans="1:7" x14ac:dyDescent="0.25">
      <c r="A40" t="str">
        <f t="shared" si="0"/>
        <v>ESTADO46022</v>
      </c>
      <c r="B40" s="100" t="s">
        <v>10</v>
      </c>
      <c r="C40" s="101">
        <v>46022</v>
      </c>
      <c r="D40" s="102">
        <v>237575</v>
      </c>
      <c r="E40" s="103">
        <v>34449</v>
      </c>
      <c r="F40" s="102">
        <v>203126</v>
      </c>
      <c r="G40" s="102">
        <v>157099</v>
      </c>
    </row>
    <row r="41" spans="1:7" x14ac:dyDescent="0.25">
      <c r="A41" t="str">
        <f t="shared" si="0"/>
        <v>ESTADO46053</v>
      </c>
      <c r="B41" s="100" t="s">
        <v>10</v>
      </c>
      <c r="C41" s="101">
        <v>46053</v>
      </c>
      <c r="D41" s="102">
        <v>394673</v>
      </c>
      <c r="E41" s="103">
        <v>36211</v>
      </c>
      <c r="F41" s="102">
        <v>358462</v>
      </c>
      <c r="G41" s="102">
        <v>9800</v>
      </c>
    </row>
    <row r="42" spans="1:7" x14ac:dyDescent="0.25">
      <c r="A42" t="str">
        <f t="shared" si="0"/>
        <v>EVEREST45991</v>
      </c>
      <c r="B42" s="100" t="s">
        <v>114</v>
      </c>
      <c r="C42" s="101">
        <v>45991</v>
      </c>
      <c r="D42" s="102">
        <v>96265</v>
      </c>
      <c r="E42" s="103">
        <v>63890</v>
      </c>
      <c r="F42" s="102">
        <v>32375</v>
      </c>
      <c r="G42" s="102">
        <v>0</v>
      </c>
    </row>
    <row r="43" spans="1:7" x14ac:dyDescent="0.25">
      <c r="A43" t="str">
        <f t="shared" si="0"/>
        <v>EVEREST46022</v>
      </c>
      <c r="B43" s="100" t="s">
        <v>114</v>
      </c>
      <c r="C43" s="101">
        <v>46022</v>
      </c>
      <c r="D43" s="102">
        <v>95152</v>
      </c>
      <c r="E43" s="103">
        <v>63890</v>
      </c>
      <c r="F43" s="102">
        <v>31262</v>
      </c>
      <c r="G43" s="102">
        <v>0</v>
      </c>
    </row>
    <row r="44" spans="1:7" x14ac:dyDescent="0.25">
      <c r="A44" t="str">
        <f t="shared" si="0"/>
        <v>EVEREST46053</v>
      </c>
      <c r="B44" s="100" t="s">
        <v>114</v>
      </c>
      <c r="C44" s="101">
        <v>46053</v>
      </c>
      <c r="D44" s="102">
        <v>94653</v>
      </c>
      <c r="E44" s="103">
        <v>67243</v>
      </c>
      <c r="F44" s="102">
        <v>27410</v>
      </c>
      <c r="G44" s="102">
        <v>0</v>
      </c>
    </row>
    <row r="45" spans="1:7" x14ac:dyDescent="0.25">
      <c r="A45" t="str">
        <f t="shared" si="0"/>
        <v>LIBERTY45991</v>
      </c>
      <c r="B45" s="100" t="s">
        <v>118</v>
      </c>
      <c r="C45" s="101">
        <v>45991</v>
      </c>
      <c r="D45" s="102">
        <v>42476</v>
      </c>
      <c r="E45" s="103">
        <v>20994</v>
      </c>
      <c r="F45" s="102">
        <v>21482</v>
      </c>
      <c r="G45" s="102">
        <v>0</v>
      </c>
    </row>
    <row r="46" spans="1:7" x14ac:dyDescent="0.25">
      <c r="A46" t="str">
        <f t="shared" si="0"/>
        <v>LIBERTY46022</v>
      </c>
      <c r="B46" s="100" t="s">
        <v>118</v>
      </c>
      <c r="C46" s="101">
        <v>46022</v>
      </c>
      <c r="D46" s="102">
        <v>42950</v>
      </c>
      <c r="E46" s="103">
        <v>20994</v>
      </c>
      <c r="F46" s="102">
        <v>21956</v>
      </c>
      <c r="G46" s="102">
        <v>0</v>
      </c>
    </row>
    <row r="47" spans="1:7" x14ac:dyDescent="0.25">
      <c r="A47" t="str">
        <f t="shared" si="0"/>
        <v>LIBERTY46053</v>
      </c>
      <c r="B47" s="100" t="s">
        <v>118</v>
      </c>
      <c r="C47" s="101">
        <v>46053</v>
      </c>
      <c r="D47" s="102">
        <v>42855</v>
      </c>
      <c r="E47" s="103">
        <v>22067</v>
      </c>
      <c r="F47" s="102">
        <v>20788</v>
      </c>
      <c r="G47" s="102">
        <v>0</v>
      </c>
    </row>
    <row r="48" spans="1:7" x14ac:dyDescent="0.25">
      <c r="A48" t="str">
        <f t="shared" si="0"/>
        <v>HDI SEGUROS45991</v>
      </c>
      <c r="B48" s="100" t="s">
        <v>97</v>
      </c>
      <c r="C48" s="101">
        <v>45991</v>
      </c>
      <c r="D48" s="102">
        <v>438483</v>
      </c>
      <c r="E48" s="103">
        <v>40303</v>
      </c>
      <c r="F48" s="102">
        <v>398180</v>
      </c>
      <c r="G48" s="102">
        <v>99129</v>
      </c>
    </row>
    <row r="49" spans="1:7" x14ac:dyDescent="0.25">
      <c r="A49" t="str">
        <f t="shared" si="0"/>
        <v>HDI SEGUROS46022</v>
      </c>
      <c r="B49" s="100" t="s">
        <v>97</v>
      </c>
      <c r="C49" s="101">
        <v>46022</v>
      </c>
      <c r="D49" s="102">
        <v>438483</v>
      </c>
      <c r="E49" s="103">
        <v>40303</v>
      </c>
      <c r="F49" s="102">
        <v>398180</v>
      </c>
      <c r="G49" s="102">
        <v>88621</v>
      </c>
    </row>
    <row r="50" spans="1:7" x14ac:dyDescent="0.25">
      <c r="A50" t="str">
        <f t="shared" si="0"/>
        <v>HDI SEGUROS46053</v>
      </c>
      <c r="B50" s="100" t="s">
        <v>97</v>
      </c>
      <c r="C50" s="101">
        <v>46053</v>
      </c>
      <c r="D50" s="102">
        <v>527104</v>
      </c>
      <c r="E50" s="103">
        <v>42365</v>
      </c>
      <c r="F50" s="102">
        <v>484739</v>
      </c>
      <c r="G50" s="102">
        <v>8086</v>
      </c>
    </row>
    <row r="51" spans="1:7" x14ac:dyDescent="0.25">
      <c r="A51" t="str">
        <f t="shared" si="0"/>
        <v>MAPFRE45991</v>
      </c>
      <c r="B51" s="100" t="s">
        <v>11</v>
      </c>
      <c r="C51" s="101">
        <v>45991</v>
      </c>
      <c r="D51" s="102">
        <v>493258</v>
      </c>
      <c r="E51" s="103">
        <v>63980</v>
      </c>
      <c r="F51" s="102">
        <v>429278</v>
      </c>
      <c r="G51" s="102">
        <v>101313</v>
      </c>
    </row>
    <row r="52" spans="1:7" x14ac:dyDescent="0.25">
      <c r="A52" t="str">
        <f t="shared" si="0"/>
        <v>MAPFRE46022</v>
      </c>
      <c r="B52" s="100" t="s">
        <v>11</v>
      </c>
      <c r="C52" s="101">
        <v>46022</v>
      </c>
      <c r="D52" s="102">
        <v>493258</v>
      </c>
      <c r="E52" s="103">
        <v>63980</v>
      </c>
      <c r="F52" s="102">
        <v>429278</v>
      </c>
      <c r="G52" s="102">
        <v>117713</v>
      </c>
    </row>
    <row r="53" spans="1:7" x14ac:dyDescent="0.25">
      <c r="A53" t="str">
        <f t="shared" si="0"/>
        <v>MAPFRE46053</v>
      </c>
      <c r="B53" s="100" t="s">
        <v>11</v>
      </c>
      <c r="C53" s="101">
        <v>46053</v>
      </c>
      <c r="D53" s="102">
        <v>610971</v>
      </c>
      <c r="E53" s="103">
        <v>67243</v>
      </c>
      <c r="F53" s="102">
        <v>543728</v>
      </c>
      <c r="G53" s="102">
        <v>6977</v>
      </c>
    </row>
    <row r="54" spans="1:7" x14ac:dyDescent="0.25">
      <c r="A54" t="str">
        <f t="shared" si="0"/>
        <v>MUNDIAL45991</v>
      </c>
      <c r="B54" s="100" t="s">
        <v>12</v>
      </c>
      <c r="C54" s="101">
        <v>45991</v>
      </c>
      <c r="D54" s="102">
        <v>195417</v>
      </c>
      <c r="E54" s="103">
        <v>41468</v>
      </c>
      <c r="F54" s="102">
        <v>153949</v>
      </c>
      <c r="G54" s="102">
        <v>94314</v>
      </c>
    </row>
    <row r="55" spans="1:7" x14ac:dyDescent="0.25">
      <c r="A55" t="str">
        <f t="shared" si="0"/>
        <v>MUNDIAL46022</v>
      </c>
      <c r="B55" s="100" t="s">
        <v>12</v>
      </c>
      <c r="C55" s="101">
        <v>46022</v>
      </c>
      <c r="D55" s="102">
        <v>195417</v>
      </c>
      <c r="E55" s="103">
        <v>41468</v>
      </c>
      <c r="F55" s="102">
        <v>153949</v>
      </c>
      <c r="G55" s="102">
        <v>98442</v>
      </c>
    </row>
    <row r="56" spans="1:7" x14ac:dyDescent="0.25">
      <c r="A56" t="str">
        <f t="shared" si="0"/>
        <v>MUNDIAL46053</v>
      </c>
      <c r="B56" s="100" t="s">
        <v>12</v>
      </c>
      <c r="C56" s="101">
        <v>46053</v>
      </c>
      <c r="D56" s="102">
        <v>293859</v>
      </c>
      <c r="E56" s="103">
        <v>43589</v>
      </c>
      <c r="F56" s="102">
        <v>250270</v>
      </c>
      <c r="G56" s="102">
        <v>39096</v>
      </c>
    </row>
    <row r="57" spans="1:7" x14ac:dyDescent="0.25">
      <c r="A57" t="str">
        <f t="shared" si="0"/>
        <v>NACIONAL45991</v>
      </c>
      <c r="B57" s="100" t="s">
        <v>13</v>
      </c>
      <c r="C57" s="101">
        <v>45991</v>
      </c>
      <c r="D57" s="102">
        <v>92725</v>
      </c>
      <c r="E57" s="103">
        <v>20994</v>
      </c>
      <c r="F57" s="102">
        <v>71731</v>
      </c>
      <c r="G57" s="102">
        <v>14418</v>
      </c>
    </row>
    <row r="58" spans="1:7" x14ac:dyDescent="0.25">
      <c r="A58" t="str">
        <f t="shared" si="0"/>
        <v>NACIONAL46022</v>
      </c>
      <c r="B58" s="100" t="s">
        <v>13</v>
      </c>
      <c r="C58" s="101">
        <v>46022</v>
      </c>
      <c r="D58" s="102">
        <v>92725</v>
      </c>
      <c r="E58" s="103">
        <v>20994</v>
      </c>
      <c r="F58" s="102">
        <v>71731</v>
      </c>
      <c r="G58" s="102">
        <v>17902</v>
      </c>
    </row>
    <row r="59" spans="1:7" x14ac:dyDescent="0.25">
      <c r="A59" t="str">
        <f t="shared" si="0"/>
        <v>NACIONAL46053</v>
      </c>
      <c r="B59" s="100" t="s">
        <v>13</v>
      </c>
      <c r="C59" s="101">
        <v>46053</v>
      </c>
      <c r="D59" s="102">
        <v>110752</v>
      </c>
      <c r="E59" s="103">
        <v>22067</v>
      </c>
      <c r="F59" s="102">
        <v>88685</v>
      </c>
      <c r="G59" s="102">
        <v>1167</v>
      </c>
    </row>
    <row r="60" spans="1:7" x14ac:dyDescent="0.25">
      <c r="A60" t="str">
        <f t="shared" si="0"/>
        <v>PREVISORA45991</v>
      </c>
      <c r="B60" s="100" t="s">
        <v>14</v>
      </c>
      <c r="C60" s="101">
        <v>45991</v>
      </c>
      <c r="D60" s="102">
        <v>567742</v>
      </c>
      <c r="E60" s="103">
        <v>37376</v>
      </c>
      <c r="F60" s="102">
        <v>530366</v>
      </c>
      <c r="G60" s="102">
        <v>126039</v>
      </c>
    </row>
    <row r="61" spans="1:7" x14ac:dyDescent="0.25">
      <c r="A61" t="str">
        <f t="shared" si="0"/>
        <v>PREVISORA46022</v>
      </c>
      <c r="B61" s="100" t="s">
        <v>14</v>
      </c>
      <c r="C61" s="101">
        <v>46022</v>
      </c>
      <c r="D61" s="102">
        <v>567742</v>
      </c>
      <c r="E61" s="103">
        <v>37376</v>
      </c>
      <c r="F61" s="102">
        <v>530366</v>
      </c>
      <c r="G61" s="102">
        <v>112364</v>
      </c>
    </row>
    <row r="62" spans="1:7" x14ac:dyDescent="0.25">
      <c r="A62" t="str">
        <f t="shared" si="0"/>
        <v>PREVISORA46053</v>
      </c>
      <c r="B62" s="100" t="s">
        <v>14</v>
      </c>
      <c r="C62" s="101">
        <v>46053</v>
      </c>
      <c r="D62" s="102">
        <v>680106</v>
      </c>
      <c r="E62" s="103">
        <v>39288</v>
      </c>
      <c r="F62" s="102">
        <v>640818</v>
      </c>
      <c r="G62" s="102">
        <v>3677</v>
      </c>
    </row>
    <row r="63" spans="1:7" x14ac:dyDescent="0.25">
      <c r="A63" t="str">
        <f t="shared" si="0"/>
        <v>QUALITAS45991</v>
      </c>
      <c r="B63" s="100" t="s">
        <v>116</v>
      </c>
      <c r="C63" s="101">
        <v>45991</v>
      </c>
      <c r="D63" s="102">
        <v>30423</v>
      </c>
      <c r="E63" s="103">
        <v>21261</v>
      </c>
      <c r="F63" s="102">
        <v>9162</v>
      </c>
      <c r="G63" s="102">
        <v>0</v>
      </c>
    </row>
    <row r="64" spans="1:7" x14ac:dyDescent="0.25">
      <c r="A64" t="str">
        <f t="shared" si="0"/>
        <v>QUALITAS46022</v>
      </c>
      <c r="B64" s="100" t="s">
        <v>116</v>
      </c>
      <c r="C64" s="101">
        <v>46022</v>
      </c>
      <c r="D64" s="102">
        <v>26342</v>
      </c>
      <c r="E64" s="103">
        <v>21261</v>
      </c>
      <c r="F64" s="102">
        <v>5081</v>
      </c>
      <c r="G64" s="102">
        <v>0</v>
      </c>
    </row>
    <row r="65" spans="1:7" x14ac:dyDescent="0.25">
      <c r="A65" t="str">
        <f t="shared" si="0"/>
        <v>QUALITAS46053</v>
      </c>
      <c r="B65" s="100" t="s">
        <v>116</v>
      </c>
      <c r="C65" s="101">
        <v>46053</v>
      </c>
      <c r="D65" s="102">
        <v>22556</v>
      </c>
      <c r="E65" s="103">
        <v>22346</v>
      </c>
      <c r="F65" s="102">
        <v>210</v>
      </c>
      <c r="G65" s="102">
        <v>0</v>
      </c>
    </row>
    <row r="66" spans="1:7" x14ac:dyDescent="0.25">
      <c r="A66" t="str">
        <f t="shared" si="0"/>
        <v>SBS SEGUROS45991</v>
      </c>
      <c r="B66" s="100" t="s">
        <v>95</v>
      </c>
      <c r="C66" s="101">
        <v>45991</v>
      </c>
      <c r="D66" s="102">
        <v>292750</v>
      </c>
      <c r="E66" s="103">
        <v>63980</v>
      </c>
      <c r="F66" s="102">
        <v>228770</v>
      </c>
      <c r="G66" s="102">
        <v>32261</v>
      </c>
    </row>
    <row r="67" spans="1:7" x14ac:dyDescent="0.25">
      <c r="A67" t="str">
        <f t="shared" si="0"/>
        <v>SBS SEGUROS46022</v>
      </c>
      <c r="B67" s="100" t="s">
        <v>95</v>
      </c>
      <c r="C67" s="101">
        <v>46022</v>
      </c>
      <c r="D67" s="102">
        <v>292103</v>
      </c>
      <c r="E67" s="103">
        <v>63980</v>
      </c>
      <c r="F67" s="102">
        <v>228123</v>
      </c>
      <c r="G67" s="102">
        <v>34165</v>
      </c>
    </row>
    <row r="68" spans="1:7" x14ac:dyDescent="0.25">
      <c r="A68" t="str">
        <f t="shared" ref="A68:A86" si="1">+B68&amp;C68</f>
        <v>SBS SEGUROS46053</v>
      </c>
      <c r="B68" s="100" t="s">
        <v>95</v>
      </c>
      <c r="C68" s="101">
        <v>46053</v>
      </c>
      <c r="D68" s="102">
        <v>326267</v>
      </c>
      <c r="E68" s="103">
        <v>67243</v>
      </c>
      <c r="F68" s="102">
        <v>259024</v>
      </c>
      <c r="G68" s="102">
        <v>9786</v>
      </c>
    </row>
    <row r="69" spans="1:7" x14ac:dyDescent="0.25">
      <c r="A69" t="str">
        <f t="shared" si="1"/>
        <v>SEGUREXPO45991</v>
      </c>
      <c r="B69" s="100" t="s">
        <v>15</v>
      </c>
      <c r="C69" s="101">
        <v>45991</v>
      </c>
      <c r="D69" s="102">
        <v>32643</v>
      </c>
      <c r="E69" s="103">
        <v>25086</v>
      </c>
      <c r="F69" s="102">
        <v>7557</v>
      </c>
      <c r="G69" s="102">
        <v>3056</v>
      </c>
    </row>
    <row r="70" spans="1:7" x14ac:dyDescent="0.25">
      <c r="A70" t="str">
        <f t="shared" si="1"/>
        <v>SEGUREXPO46022</v>
      </c>
      <c r="B70" s="100" t="s">
        <v>15</v>
      </c>
      <c r="C70" s="101">
        <v>46022</v>
      </c>
      <c r="D70" s="102">
        <v>32643</v>
      </c>
      <c r="E70" s="103">
        <v>25086</v>
      </c>
      <c r="F70" s="102">
        <v>7557</v>
      </c>
      <c r="G70" s="102">
        <v>1666</v>
      </c>
    </row>
    <row r="71" spans="1:7" x14ac:dyDescent="0.25">
      <c r="A71" t="str">
        <f t="shared" si="1"/>
        <v>SEGUREXPO46053</v>
      </c>
      <c r="B71" s="100" t="s">
        <v>15</v>
      </c>
      <c r="C71" s="101">
        <v>46053</v>
      </c>
      <c r="D71" s="102">
        <v>34309</v>
      </c>
      <c r="E71" s="103">
        <v>26368</v>
      </c>
      <c r="F71" s="102">
        <v>7941</v>
      </c>
      <c r="G71" s="102">
        <v>861</v>
      </c>
    </row>
    <row r="72" spans="1:7" x14ac:dyDescent="0.25">
      <c r="A72" t="str">
        <f t="shared" si="1"/>
        <v>SOLIDARIA45991</v>
      </c>
      <c r="B72" s="100" t="s">
        <v>16</v>
      </c>
      <c r="C72" s="101">
        <v>45991</v>
      </c>
      <c r="D72" s="102">
        <v>336383</v>
      </c>
      <c r="E72" s="103">
        <v>37376</v>
      </c>
      <c r="F72" s="102">
        <v>299007</v>
      </c>
      <c r="G72" s="102">
        <v>60550</v>
      </c>
    </row>
    <row r="73" spans="1:7" x14ac:dyDescent="0.25">
      <c r="A73" t="str">
        <f t="shared" si="1"/>
        <v>SOLIDARIA46022</v>
      </c>
      <c r="B73" s="100" t="s">
        <v>16</v>
      </c>
      <c r="C73" s="101">
        <v>46022</v>
      </c>
      <c r="D73" s="102">
        <v>336383</v>
      </c>
      <c r="E73" s="103">
        <v>37376</v>
      </c>
      <c r="F73" s="102">
        <v>299007</v>
      </c>
      <c r="G73" s="102">
        <v>68260</v>
      </c>
    </row>
    <row r="74" spans="1:7" x14ac:dyDescent="0.25">
      <c r="A74" t="str">
        <f t="shared" si="1"/>
        <v>SOLIDARIA46053</v>
      </c>
      <c r="B74" s="100" t="s">
        <v>16</v>
      </c>
      <c r="C74" s="101">
        <v>46053</v>
      </c>
      <c r="D74" s="102">
        <v>404643</v>
      </c>
      <c r="E74" s="103">
        <v>39288</v>
      </c>
      <c r="F74" s="102">
        <v>365355</v>
      </c>
      <c r="G74" s="102">
        <v>12147</v>
      </c>
    </row>
    <row r="75" spans="1:7" x14ac:dyDescent="0.25">
      <c r="A75" t="str">
        <f t="shared" si="1"/>
        <v>SOLUNION45991</v>
      </c>
      <c r="B75" s="100" t="s">
        <v>17</v>
      </c>
      <c r="C75" s="101">
        <v>45991</v>
      </c>
      <c r="D75" s="102">
        <v>45865</v>
      </c>
      <c r="E75" s="103">
        <v>25086</v>
      </c>
      <c r="F75" s="102">
        <v>20779</v>
      </c>
      <c r="G75" s="102">
        <v>8950</v>
      </c>
    </row>
    <row r="76" spans="1:7" x14ac:dyDescent="0.25">
      <c r="A76" t="str">
        <f t="shared" si="1"/>
        <v>SOLUNION46022</v>
      </c>
      <c r="B76" s="100" t="s">
        <v>17</v>
      </c>
      <c r="C76" s="101">
        <v>46022</v>
      </c>
      <c r="D76" s="102">
        <v>45865</v>
      </c>
      <c r="E76" s="103">
        <v>25086</v>
      </c>
      <c r="F76" s="102">
        <v>20779</v>
      </c>
      <c r="G76" s="102">
        <v>8989</v>
      </c>
    </row>
    <row r="77" spans="1:7" x14ac:dyDescent="0.25">
      <c r="A77" t="str">
        <f t="shared" si="1"/>
        <v>SOLUNION46053</v>
      </c>
      <c r="B77" s="100" t="s">
        <v>17</v>
      </c>
      <c r="C77" s="101">
        <v>46053</v>
      </c>
      <c r="D77" s="102">
        <v>51389</v>
      </c>
      <c r="E77" s="103">
        <v>26368</v>
      </c>
      <c r="F77" s="102">
        <v>25021</v>
      </c>
      <c r="G77" s="102">
        <v>0</v>
      </c>
    </row>
    <row r="78" spans="1:7" x14ac:dyDescent="0.25">
      <c r="A78" t="str">
        <f t="shared" si="1"/>
        <v>SURAMERICANA45991</v>
      </c>
      <c r="B78" s="100" t="s">
        <v>18</v>
      </c>
      <c r="C78" s="101">
        <v>45991</v>
      </c>
      <c r="D78" s="102">
        <v>730994</v>
      </c>
      <c r="E78" s="103">
        <v>63980</v>
      </c>
      <c r="F78" s="102">
        <v>667014</v>
      </c>
      <c r="G78" s="102">
        <v>149725</v>
      </c>
    </row>
    <row r="79" spans="1:7" x14ac:dyDescent="0.25">
      <c r="A79" t="str">
        <f t="shared" si="1"/>
        <v>SURAMERICANA46022</v>
      </c>
      <c r="B79" s="100" t="s">
        <v>18</v>
      </c>
      <c r="C79" s="101">
        <v>46022</v>
      </c>
      <c r="D79" s="102">
        <v>731181</v>
      </c>
      <c r="E79" s="103">
        <v>63980</v>
      </c>
      <c r="F79" s="102">
        <v>667201</v>
      </c>
      <c r="G79" s="102">
        <v>195443</v>
      </c>
    </row>
    <row r="80" spans="1:7" x14ac:dyDescent="0.25">
      <c r="A80" t="str">
        <f t="shared" si="1"/>
        <v>SURAMERICANA46053</v>
      </c>
      <c r="B80" s="100" t="s">
        <v>18</v>
      </c>
      <c r="C80" s="101">
        <v>46053</v>
      </c>
      <c r="D80" s="102">
        <v>926623</v>
      </c>
      <c r="E80" s="103">
        <v>67243</v>
      </c>
      <c r="F80" s="102">
        <v>859380</v>
      </c>
      <c r="G80" s="102">
        <v>12405</v>
      </c>
    </row>
    <row r="81" spans="1:7" x14ac:dyDescent="0.25">
      <c r="A81" t="str">
        <f t="shared" si="1"/>
        <v>ZURICH45991</v>
      </c>
      <c r="B81" s="100" t="s">
        <v>19</v>
      </c>
      <c r="C81" s="101">
        <v>45991</v>
      </c>
      <c r="D81" s="102">
        <v>161327</v>
      </c>
      <c r="E81" s="103">
        <v>63980</v>
      </c>
      <c r="F81" s="102">
        <v>97347</v>
      </c>
      <c r="G81" s="102">
        <v>0</v>
      </c>
    </row>
    <row r="82" spans="1:7" x14ac:dyDescent="0.25">
      <c r="A82" t="str">
        <f t="shared" si="1"/>
        <v>ZURICH46022</v>
      </c>
      <c r="B82" s="100" t="s">
        <v>19</v>
      </c>
      <c r="C82" s="101">
        <v>46022</v>
      </c>
      <c r="D82" s="102">
        <v>138513</v>
      </c>
      <c r="E82" s="103">
        <v>63980</v>
      </c>
      <c r="F82" s="102">
        <v>74533</v>
      </c>
      <c r="G82" s="102">
        <v>0</v>
      </c>
    </row>
    <row r="83" spans="1:7" x14ac:dyDescent="0.25">
      <c r="A83" t="str">
        <f t="shared" si="1"/>
        <v>ZURICH46053</v>
      </c>
      <c r="B83" s="100" t="s">
        <v>19</v>
      </c>
      <c r="C83" s="101">
        <v>46053</v>
      </c>
      <c r="D83" s="102">
        <v>189005</v>
      </c>
      <c r="E83" s="103">
        <v>67243</v>
      </c>
      <c r="F83" s="102">
        <v>121762</v>
      </c>
      <c r="G83" s="102">
        <v>0</v>
      </c>
    </row>
    <row r="84" spans="1:7" x14ac:dyDescent="0.25">
      <c r="A84" t="str">
        <f t="shared" si="1"/>
        <v>COMPAÑÍAS45991</v>
      </c>
      <c r="B84" s="100" t="s">
        <v>35</v>
      </c>
      <c r="C84" s="101">
        <v>45991</v>
      </c>
      <c r="D84" s="102">
        <v>7301604</v>
      </c>
      <c r="E84" s="103">
        <v>1142000</v>
      </c>
      <c r="F84" s="102">
        <v>6159604</v>
      </c>
      <c r="G84" s="102">
        <v>1422926</v>
      </c>
    </row>
    <row r="85" spans="1:7" x14ac:dyDescent="0.25">
      <c r="A85" t="str">
        <f t="shared" si="1"/>
        <v>COMPAÑÍAS46022</v>
      </c>
      <c r="B85" s="100" t="s">
        <v>35</v>
      </c>
      <c r="C85" s="101">
        <v>46022</v>
      </c>
      <c r="D85" s="102">
        <v>7196784</v>
      </c>
      <c r="E85" s="103">
        <v>1142000</v>
      </c>
      <c r="F85" s="102">
        <v>6054784</v>
      </c>
      <c r="G85" s="102">
        <v>1531928</v>
      </c>
    </row>
    <row r="86" spans="1:7" x14ac:dyDescent="0.25">
      <c r="A86" t="str">
        <f t="shared" si="1"/>
        <v>COMPAÑÍAS46053</v>
      </c>
      <c r="B86" s="100" t="s">
        <v>35</v>
      </c>
      <c r="C86" s="101">
        <v>46053</v>
      </c>
      <c r="D86" s="102">
        <v>8802517</v>
      </c>
      <c r="E86" s="103">
        <v>1203792</v>
      </c>
      <c r="F86" s="102">
        <v>7598725</v>
      </c>
      <c r="G86" s="102">
        <v>179216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46053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175304</v>
      </c>
      <c r="C7" s="50">
        <f>+IFERROR(VLOOKUP($A7&amp;$C$3,BaseCM_GEN!$A$3:$I$865,5,0),"N.A.")</f>
        <v>32828</v>
      </c>
      <c r="D7" s="50">
        <f>+IFERROR(VLOOKUP($A7&amp;$C$3,BaseCM_GEN!$A$3:$I$865,6,0),"N.A.")</f>
        <v>142476</v>
      </c>
      <c r="E7" s="51">
        <f>+IFERROR(VLOOKUP($A7&amp;$C$3,BaseCM_GEN!$A$3:$I$865,7,0),"N.A.")</f>
        <v>1453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365717</v>
      </c>
      <c r="C8" s="52">
        <f>+IFERROR(VLOOKUP($A8&amp;$C$3,BaseCM_GEN!$A$3:$I$865,5,0),"N.A.")</f>
        <v>67243</v>
      </c>
      <c r="D8" s="52">
        <f>+IFERROR(VLOOKUP($A8&amp;$C$3,BaseCM_GEN!$A$3:$I$865,6,0),"N.A.")</f>
        <v>298474</v>
      </c>
      <c r="E8" s="51">
        <f>+IFERROR(VLOOKUP($A8&amp;$C$3,BaseCM_GEN!$A$3:$I$865,7,0),"N.A.")</f>
        <v>14251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635219</v>
      </c>
      <c r="C9" s="52">
        <f>+IFERROR(VLOOKUP($A9&amp;$C$3,BaseCM_GEN!$A$3:$I$865,5,0),"N.A.")</f>
        <v>67243</v>
      </c>
      <c r="D9" s="52">
        <f>+IFERROR(VLOOKUP($A9&amp;$C$3,BaseCM_GEN!$A$3:$I$865,6,0),"N.A.")</f>
        <v>567976</v>
      </c>
      <c r="E9" s="51">
        <f>+IFERROR(VLOOKUP($A9&amp;$C$3,BaseCM_GEN!$A$3:$I$865,7,0),"N.A.")</f>
        <v>12423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178369</v>
      </c>
      <c r="C10" s="52">
        <f>+IFERROR(VLOOKUP($A10&amp;$C$3,BaseCM_GEN!$A$3:$I$865,5,0),"N.A.")</f>
        <v>32828</v>
      </c>
      <c r="D10" s="52">
        <f>+IFERROR(VLOOKUP($A10&amp;$C$3,BaseCM_GEN!$A$3:$I$865,6,0),"N.A.")</f>
        <v>145541</v>
      </c>
      <c r="E10" s="51">
        <f>+IFERROR(VLOOKUP($A10&amp;$C$3,BaseCM_GEN!$A$3:$I$865,7,0),"N.A.")</f>
        <v>0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40288</v>
      </c>
      <c r="C11" s="52">
        <f>+IFERROR(VLOOKUP($A11&amp;$C$3,BaseCM_GEN!$A$3:$I$865,5,0),"N.A.")</f>
        <v>27641</v>
      </c>
      <c r="D11" s="52">
        <f>+IFERROR(VLOOKUP($A11&amp;$C$3,BaseCM_GEN!$A$3:$I$865,6,0),"N.A.")</f>
        <v>12647</v>
      </c>
      <c r="E11" s="51">
        <f>+IFERROR(VLOOKUP($A11&amp;$C$3,BaseCM_GEN!$A$3:$I$865,7,0),"N.A.")</f>
        <v>794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1495566</v>
      </c>
      <c r="C12" s="52">
        <f>+IFERROR(VLOOKUP($A12&amp;$C$3,BaseCM_GEN!$A$3:$I$865,5,0),"N.A.")</f>
        <v>67243</v>
      </c>
      <c r="D12" s="52">
        <f>+IFERROR(VLOOKUP($A12&amp;$C$3,BaseCM_GEN!$A$3:$I$865,6,0),"N.A.")</f>
        <v>1428323</v>
      </c>
      <c r="E12" s="51">
        <f>+IFERROR(VLOOKUP($A12&amp;$C$3,BaseCM_GEN!$A$3:$I$865,7,0),"N.A.")</f>
        <v>30217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509287</v>
      </c>
      <c r="C13" s="52">
        <f>+IFERROR(VLOOKUP($A13&amp;$C$3,BaseCM_GEN!$A$3:$I$865,5,0),"N.A.")</f>
        <v>67243</v>
      </c>
      <c r="D13" s="52">
        <f>+IFERROR(VLOOKUP($A13&amp;$C$3,BaseCM_GEN!$A$3:$I$865,6,0),"N.A.")</f>
        <v>442044</v>
      </c>
      <c r="E13" s="51">
        <f>+IFERROR(VLOOKUP($A13&amp;$C$3,BaseCM_GEN!$A$3:$I$865,7,0),"N.A.")</f>
        <v>6520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313146</v>
      </c>
      <c r="C14" s="52">
        <f>+IFERROR(VLOOKUP($A14&amp;$C$3,BaseCM_GEN!$A$3:$I$865,5,0),"N.A.")</f>
        <v>67243</v>
      </c>
      <c r="D14" s="52">
        <f>+IFERROR(VLOOKUP($A14&amp;$C$3,BaseCM_GEN!$A$3:$I$865,6,0),"N.A.")</f>
        <v>245903</v>
      </c>
      <c r="E14" s="51">
        <f>+IFERROR(VLOOKUP($A14&amp;$C$3,BaseCM_GEN!$A$3:$I$865,7,0),"N.A.")</f>
        <v>6341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25081</v>
      </c>
      <c r="C15" s="52">
        <f>+IFERROR(VLOOKUP($A15&amp;$C$3,BaseCM_GEN!$A$3:$I$865,5,0),"N.A.")</f>
        <v>22985</v>
      </c>
      <c r="D15" s="52">
        <f>+IFERROR(VLOOKUP($A15&amp;$C$3,BaseCM_GEN!$A$3:$I$865,6,0),"N.A.")</f>
        <v>2096</v>
      </c>
      <c r="E15" s="51">
        <f>+IFERROR(VLOOKUP($A15&amp;$C$3,BaseCM_GEN!$A$3:$I$865,7,0),"N.A.")</f>
        <v>92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105628</v>
      </c>
      <c r="C16" s="52">
        <f>+IFERROR(VLOOKUP($A16&amp;$C$3,BaseCM_GEN!$A$3:$I$865,5,0),"N.A.")</f>
        <v>25450</v>
      </c>
      <c r="D16" s="52">
        <f>+IFERROR(VLOOKUP($A16&amp;$C$3,BaseCM_GEN!$A$3:$I$865,6,0),"N.A.")</f>
        <v>80178</v>
      </c>
      <c r="E16" s="51">
        <f>+IFERROR(VLOOKUP($A16&amp;$C$3,BaseCM_GEN!$A$3:$I$865,7,0),"N.A.")</f>
        <v>1735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149592</v>
      </c>
      <c r="C17" s="52">
        <f>+IFERROR(VLOOKUP($A17&amp;$C$3,BaseCM_GEN!$A$3:$I$865,5,0),"N.A.")</f>
        <v>30385</v>
      </c>
      <c r="D17" s="52">
        <f>+IFERROR(VLOOKUP($A17&amp;$C$3,BaseCM_GEN!$A$3:$I$865,6,0),"N.A.")</f>
        <v>119207</v>
      </c>
      <c r="E17" s="51">
        <f>+IFERROR(VLOOKUP($A17&amp;$C$3,BaseCM_GEN!$A$3:$I$865,7,0),"N.A.")</f>
        <v>1309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99553</v>
      </c>
      <c r="C18" s="52">
        <f>+IFERROR(VLOOKUP($A18&amp;$C$3,BaseCM_GEN!$A$3:$I$865,5,0),"N.A.")</f>
        <v>39288</v>
      </c>
      <c r="D18" s="52">
        <f>+IFERROR(VLOOKUP($A18&amp;$C$3,BaseCM_GEN!$A$3:$I$865,6,0),"N.A.")</f>
        <v>60265</v>
      </c>
      <c r="E18" s="51">
        <f>+IFERROR(VLOOKUP($A18&amp;$C$3,BaseCM_GEN!$A$3:$I$865,7,0),"N.A.")</f>
        <v>80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394673</v>
      </c>
      <c r="C19" s="52">
        <f>+IFERROR(VLOOKUP($A19&amp;$C$3,BaseCM_GEN!$A$3:$I$865,5,0),"N.A.")</f>
        <v>36211</v>
      </c>
      <c r="D19" s="52">
        <f>+IFERROR(VLOOKUP($A19&amp;$C$3,BaseCM_GEN!$A$3:$I$865,6,0),"N.A.")</f>
        <v>358462</v>
      </c>
      <c r="E19" s="51">
        <f>+IFERROR(VLOOKUP($A19&amp;$C$3,BaseCM_GEN!$A$3:$I$865,7,0),"N.A.")</f>
        <v>9800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527104</v>
      </c>
      <c r="C20" s="52">
        <f>+IFERROR(VLOOKUP($A20&amp;$C$3,BaseCM_GEN!$A$3:$I$865,5,0),"N.A.")</f>
        <v>42365</v>
      </c>
      <c r="D20" s="52">
        <f>+IFERROR(VLOOKUP($A20&amp;$C$3,BaseCM_GEN!$A$3:$I$865,6,0),"N.A.")</f>
        <v>484739</v>
      </c>
      <c r="E20" s="51">
        <f>+IFERROR(VLOOKUP($A20&amp;$C$3,BaseCM_GEN!$A$3:$I$865,7,0),"N.A.")</f>
        <v>8086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42855</v>
      </c>
      <c r="C21" s="52">
        <f>+IFERROR(VLOOKUP($A21&amp;$C$3,BaseCM_GEN!$A$3:$I$865,5,0),"N.A.")</f>
        <v>22067</v>
      </c>
      <c r="D21" s="52">
        <f>+IFERROR(VLOOKUP($A21&amp;$C$3,BaseCM_GEN!$A$3:$I$865,6,0),"N.A.")</f>
        <v>20788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610971</v>
      </c>
      <c r="C22" s="52">
        <f>+IFERROR(VLOOKUP($A22&amp;$C$3,BaseCM_GEN!$A$3:$I$865,5,0),"N.A.")</f>
        <v>67243</v>
      </c>
      <c r="D22" s="52">
        <f>+IFERROR(VLOOKUP($A22&amp;$C$3,BaseCM_GEN!$A$3:$I$865,6,0),"N.A.")</f>
        <v>543728</v>
      </c>
      <c r="E22" s="51">
        <f>+IFERROR(VLOOKUP($A22&amp;$C$3,BaseCM_GEN!$A$3:$I$865,7,0),"N.A.")</f>
        <v>6977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293859</v>
      </c>
      <c r="C23" s="52">
        <f>+IFERROR(VLOOKUP($A23&amp;$C$3,BaseCM_GEN!$A$3:$I$865,5,0),"N.A.")</f>
        <v>43589</v>
      </c>
      <c r="D23" s="52">
        <f>+IFERROR(VLOOKUP($A23&amp;$C$3,BaseCM_GEN!$A$3:$I$865,6,0),"N.A.")</f>
        <v>250270</v>
      </c>
      <c r="E23" s="51">
        <f>+IFERROR(VLOOKUP($A23&amp;$C$3,BaseCM_GEN!$A$3:$I$865,7,0),"N.A.")</f>
        <v>39096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110752</v>
      </c>
      <c r="C24" s="52">
        <f>+IFERROR(VLOOKUP($A24&amp;$C$3,BaseCM_GEN!$A$3:$I$865,5,0),"N.A.")</f>
        <v>22067</v>
      </c>
      <c r="D24" s="52">
        <f>+IFERROR(VLOOKUP($A24&amp;$C$3,BaseCM_GEN!$A$3:$I$865,6,0),"N.A.")</f>
        <v>88685</v>
      </c>
      <c r="E24" s="51">
        <f>+IFERROR(VLOOKUP($A24&amp;$C$3,BaseCM_GEN!$A$3:$I$865,7,0),"N.A.")</f>
        <v>1167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680106</v>
      </c>
      <c r="C25" s="52">
        <f>+IFERROR(VLOOKUP($A25&amp;$C$3,BaseCM_GEN!$A$3:$I$865,5,0),"N.A.")</f>
        <v>39288</v>
      </c>
      <c r="D25" s="52">
        <f>+IFERROR(VLOOKUP($A25&amp;$C$3,BaseCM_GEN!$A$3:$I$865,6,0),"N.A.")</f>
        <v>640818</v>
      </c>
      <c r="E25" s="51">
        <f>+IFERROR(VLOOKUP($A25&amp;$C$3,BaseCM_GEN!$A$3:$I$865,7,0),"N.A.")</f>
        <v>3677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22556</v>
      </c>
      <c r="C26" s="52">
        <f>+IFERROR(VLOOKUP($A26&amp;$C$3,BaseCM_GEN!$A$3:$I$865,5,0),"N.A.")</f>
        <v>22346</v>
      </c>
      <c r="D26" s="52">
        <f>+IFERROR(VLOOKUP($A26&amp;$C$3,BaseCM_GEN!$A$3:$I$865,6,0),"N.A.")</f>
        <v>210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326267</v>
      </c>
      <c r="C27" s="52">
        <f>+IFERROR(VLOOKUP($A27&amp;$C$3,BaseCM_GEN!$A$3:$I$865,5,0),"N.A.")</f>
        <v>67243</v>
      </c>
      <c r="D27" s="52">
        <f>+IFERROR(VLOOKUP($A27&amp;$C$3,BaseCM_GEN!$A$3:$I$865,6,0),"N.A.")</f>
        <v>259024</v>
      </c>
      <c r="E27" s="51">
        <f>+IFERROR(VLOOKUP($A27&amp;$C$3,BaseCM_GEN!$A$3:$I$865,7,0),"N.A.")</f>
        <v>9786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34309</v>
      </c>
      <c r="C28" s="52">
        <f>+IFERROR(VLOOKUP($A28&amp;$C$3,BaseCM_GEN!$A$3:$I$865,5,0),"N.A.")</f>
        <v>26368</v>
      </c>
      <c r="D28" s="52">
        <f>+IFERROR(VLOOKUP($A28&amp;$C$3,BaseCM_GEN!$A$3:$I$865,6,0),"N.A.")</f>
        <v>7941</v>
      </c>
      <c r="E28" s="51">
        <f>+IFERROR(VLOOKUP($A28&amp;$C$3,BaseCM_GEN!$A$3:$I$865,7,0),"N.A.")</f>
        <v>861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404643</v>
      </c>
      <c r="C29" s="52">
        <f>+IFERROR(VLOOKUP($A29&amp;$C$3,BaseCM_GEN!$A$3:$I$865,5,0),"N.A.")</f>
        <v>39288</v>
      </c>
      <c r="D29" s="52">
        <f>+IFERROR(VLOOKUP($A29&amp;$C$3,BaseCM_GEN!$A$3:$I$865,6,0),"N.A.")</f>
        <v>365355</v>
      </c>
      <c r="E29" s="51">
        <f>+IFERROR(VLOOKUP($A29&amp;$C$3,BaseCM_GEN!$A$3:$I$865,7,0),"N.A.")</f>
        <v>12147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51389</v>
      </c>
      <c r="C30" s="52">
        <f>+IFERROR(VLOOKUP($A30&amp;$C$3,BaseCM_GEN!$A$3:$I$865,5,0),"N.A.")</f>
        <v>26368</v>
      </c>
      <c r="D30" s="52">
        <f>+IFERROR(VLOOKUP($A30&amp;$C$3,BaseCM_GEN!$A$3:$I$865,6,0),"N.A.")</f>
        <v>25021</v>
      </c>
      <c r="E30" s="51">
        <f>+IFERROR(VLOOKUP($A30&amp;$C$3,BaseCM_GEN!$A$3:$I$865,7,0),"N.A.")</f>
        <v>0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926623</v>
      </c>
      <c r="C31" s="52">
        <f>+IFERROR(VLOOKUP($A31&amp;$C$3,BaseCM_GEN!$A$3:$I$865,5,0),"N.A.")</f>
        <v>67243</v>
      </c>
      <c r="D31" s="52">
        <f>+IFERROR(VLOOKUP($A31&amp;$C$3,BaseCM_GEN!$A$3:$I$865,6,0),"N.A.")</f>
        <v>859380</v>
      </c>
      <c r="E31" s="51">
        <f>+IFERROR(VLOOKUP($A31&amp;$C$3,BaseCM_GEN!$A$3:$I$865,7,0),"N.A.")</f>
        <v>12405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189005</v>
      </c>
      <c r="C32" s="54">
        <f>+IFERROR(VLOOKUP($A32&amp;$C$3,BaseCM_GEN!$A$3:$I$865,5,0),"N.A.")</f>
        <v>67243</v>
      </c>
      <c r="D32" s="54">
        <f>+IFERROR(VLOOKUP($A32&amp;$C$3,BaseCM_GEN!$A$3:$I$865,6,0),"N.A.")</f>
        <v>121762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VIDA45991</v>
      </c>
      <c r="B3" s="100" t="s">
        <v>20</v>
      </c>
      <c r="C3" s="101">
        <v>45991</v>
      </c>
      <c r="D3" s="102">
        <v>2131799</v>
      </c>
      <c r="E3" s="103">
        <v>38220</v>
      </c>
      <c r="F3" s="102">
        <v>2093579</v>
      </c>
      <c r="G3" s="102">
        <v>365014</v>
      </c>
    </row>
    <row r="4" spans="1:7" x14ac:dyDescent="0.25">
      <c r="A4" t="str">
        <f t="shared" si="0"/>
        <v>ALFA VIDA46022</v>
      </c>
      <c r="B4" s="100" t="s">
        <v>20</v>
      </c>
      <c r="C4" s="101">
        <v>46022</v>
      </c>
      <c r="D4" s="102">
        <v>2131824</v>
      </c>
      <c r="E4" s="103">
        <v>38220</v>
      </c>
      <c r="F4" s="102">
        <v>2093604</v>
      </c>
      <c r="G4" s="102">
        <v>389339</v>
      </c>
    </row>
    <row r="5" spans="1:7" x14ac:dyDescent="0.25">
      <c r="A5" t="str">
        <f t="shared" si="0"/>
        <v>ALFA VIDA46053</v>
      </c>
      <c r="B5" s="100" t="s">
        <v>20</v>
      </c>
      <c r="C5" s="101">
        <v>46053</v>
      </c>
      <c r="D5" s="102">
        <v>2500149</v>
      </c>
      <c r="E5" s="103">
        <v>40174</v>
      </c>
      <c r="F5" s="102">
        <v>2459975</v>
      </c>
      <c r="G5" s="102">
        <v>0</v>
      </c>
    </row>
    <row r="6" spans="1:7" x14ac:dyDescent="0.25">
      <c r="A6" t="str">
        <f t="shared" si="0"/>
        <v>ALLIANZ VIDA45991</v>
      </c>
      <c r="B6" s="100" t="s">
        <v>94</v>
      </c>
      <c r="C6" s="101">
        <v>45991</v>
      </c>
      <c r="D6" s="102">
        <v>284029</v>
      </c>
      <c r="E6" s="103">
        <v>43472</v>
      </c>
      <c r="F6" s="102">
        <v>240557</v>
      </c>
      <c r="G6" s="102">
        <v>57335</v>
      </c>
    </row>
    <row r="7" spans="1:7" x14ac:dyDescent="0.25">
      <c r="A7" t="str">
        <f t="shared" si="0"/>
        <v>ALLIANZ VIDA46022</v>
      </c>
      <c r="B7" s="100" t="s">
        <v>94</v>
      </c>
      <c r="C7" s="101">
        <v>46022</v>
      </c>
      <c r="D7" s="102">
        <v>274322</v>
      </c>
      <c r="E7" s="103">
        <v>43472</v>
      </c>
      <c r="F7" s="102">
        <v>230850</v>
      </c>
      <c r="G7" s="102">
        <v>0</v>
      </c>
    </row>
    <row r="8" spans="1:7" x14ac:dyDescent="0.25">
      <c r="A8" t="str">
        <f t="shared" si="0"/>
        <v>ALLIANZ VIDA46053</v>
      </c>
      <c r="B8" s="100" t="s">
        <v>94</v>
      </c>
      <c r="C8" s="101">
        <v>46053</v>
      </c>
      <c r="D8" s="102">
        <v>274322</v>
      </c>
      <c r="E8" s="103">
        <v>45694</v>
      </c>
      <c r="F8" s="102">
        <v>228628</v>
      </c>
      <c r="G8" s="102">
        <v>15207</v>
      </c>
    </row>
    <row r="9" spans="1:7" x14ac:dyDescent="0.25">
      <c r="A9" t="str">
        <f t="shared" si="0"/>
        <v>ANDINA45991</v>
      </c>
      <c r="B9" s="100" t="s">
        <v>115</v>
      </c>
      <c r="C9" s="101">
        <v>45991</v>
      </c>
      <c r="D9" s="102">
        <v>73489</v>
      </c>
      <c r="E9" s="103">
        <v>25932</v>
      </c>
      <c r="F9" s="102">
        <v>47557</v>
      </c>
      <c r="G9" s="102">
        <v>3304</v>
      </c>
    </row>
    <row r="10" spans="1:7" x14ac:dyDescent="0.25">
      <c r="A10" t="str">
        <f t="shared" si="0"/>
        <v>ANDINA46022</v>
      </c>
      <c r="B10" s="100" t="s">
        <v>115</v>
      </c>
      <c r="C10" s="101">
        <v>46022</v>
      </c>
      <c r="D10" s="102">
        <v>73489</v>
      </c>
      <c r="E10" s="103">
        <v>25932</v>
      </c>
      <c r="F10" s="102">
        <v>47557</v>
      </c>
      <c r="G10" s="102">
        <v>2799</v>
      </c>
    </row>
    <row r="11" spans="1:7" x14ac:dyDescent="0.25">
      <c r="A11" t="str">
        <f t="shared" si="0"/>
        <v>ANDINA46053</v>
      </c>
      <c r="B11" s="100" t="s">
        <v>115</v>
      </c>
      <c r="C11" s="101">
        <v>46053</v>
      </c>
      <c r="D11" s="102">
        <v>71169</v>
      </c>
      <c r="E11" s="103">
        <v>27256</v>
      </c>
      <c r="F11" s="102">
        <v>43913</v>
      </c>
      <c r="G11" s="102">
        <v>0</v>
      </c>
    </row>
    <row r="12" spans="1:7" x14ac:dyDescent="0.25">
      <c r="A12" t="str">
        <f t="shared" si="0"/>
        <v>ASULADO45991</v>
      </c>
      <c r="B12" s="100" t="s">
        <v>112</v>
      </c>
      <c r="C12" s="101">
        <v>45991</v>
      </c>
      <c r="D12" s="102">
        <v>1099860</v>
      </c>
      <c r="E12" s="103">
        <v>25932</v>
      </c>
      <c r="F12" s="102">
        <v>1073928</v>
      </c>
      <c r="G12" s="102">
        <v>214575</v>
      </c>
    </row>
    <row r="13" spans="1:7" x14ac:dyDescent="0.25">
      <c r="A13" t="str">
        <f t="shared" si="0"/>
        <v>ASULADO46022</v>
      </c>
      <c r="B13" s="100" t="s">
        <v>112</v>
      </c>
      <c r="C13" s="101">
        <v>46022</v>
      </c>
      <c r="D13" s="102">
        <v>1099860</v>
      </c>
      <c r="E13" s="103">
        <v>25932</v>
      </c>
      <c r="F13" s="102">
        <v>1073928</v>
      </c>
      <c r="G13" s="102">
        <v>24464</v>
      </c>
    </row>
    <row r="14" spans="1:7" x14ac:dyDescent="0.25">
      <c r="A14" t="str">
        <f t="shared" si="0"/>
        <v>ASULADO46053</v>
      </c>
      <c r="B14" s="100" t="s">
        <v>112</v>
      </c>
      <c r="C14" s="101">
        <v>46053</v>
      </c>
      <c r="D14" s="102">
        <v>1124325</v>
      </c>
      <c r="E14" s="103">
        <v>27256</v>
      </c>
      <c r="F14" s="102">
        <v>1097069</v>
      </c>
      <c r="G14" s="102">
        <v>16156</v>
      </c>
    </row>
    <row r="15" spans="1:7" x14ac:dyDescent="0.25">
      <c r="A15" t="str">
        <f t="shared" si="0"/>
        <v>AURORA VIDA45991</v>
      </c>
      <c r="B15" s="100" t="s">
        <v>21</v>
      </c>
      <c r="C15" s="101">
        <v>45991</v>
      </c>
      <c r="D15" s="102">
        <v>29927</v>
      </c>
      <c r="E15" s="103">
        <v>28297</v>
      </c>
      <c r="F15" s="102">
        <v>1630</v>
      </c>
      <c r="G15" s="102">
        <v>1380</v>
      </c>
    </row>
    <row r="16" spans="1:7" x14ac:dyDescent="0.25">
      <c r="A16" t="str">
        <f t="shared" si="0"/>
        <v>AURORA VIDA46022</v>
      </c>
      <c r="B16" s="100" t="s">
        <v>21</v>
      </c>
      <c r="C16" s="101">
        <v>46022</v>
      </c>
      <c r="D16" s="102">
        <v>29927</v>
      </c>
      <c r="E16" s="103">
        <v>28297</v>
      </c>
      <c r="F16" s="102">
        <v>1630</v>
      </c>
      <c r="G16" s="102">
        <v>1448</v>
      </c>
    </row>
    <row r="17" spans="1:7" x14ac:dyDescent="0.25">
      <c r="A17" t="str">
        <f t="shared" si="0"/>
        <v>AURORA VIDA46053</v>
      </c>
      <c r="B17" s="100" t="s">
        <v>21</v>
      </c>
      <c r="C17" s="101">
        <v>46053</v>
      </c>
      <c r="D17" s="102">
        <v>31376</v>
      </c>
      <c r="E17" s="103">
        <v>29744</v>
      </c>
      <c r="F17" s="102">
        <v>1632</v>
      </c>
      <c r="G17" s="102">
        <v>1152</v>
      </c>
    </row>
    <row r="18" spans="1:7" x14ac:dyDescent="0.25">
      <c r="A18" t="str">
        <f t="shared" si="0"/>
        <v>AXA COLPATRIA VIDA45991</v>
      </c>
      <c r="B18" s="100" t="s">
        <v>22</v>
      </c>
      <c r="C18" s="101">
        <v>45991</v>
      </c>
      <c r="D18" s="102">
        <v>996153</v>
      </c>
      <c r="E18" s="103">
        <v>46340</v>
      </c>
      <c r="F18" s="102">
        <v>949813</v>
      </c>
      <c r="G18" s="102">
        <v>255747</v>
      </c>
    </row>
    <row r="19" spans="1:7" x14ac:dyDescent="0.25">
      <c r="A19" t="str">
        <f t="shared" si="0"/>
        <v>AXA COLPATRIA VIDA46022</v>
      </c>
      <c r="B19" s="100" t="s">
        <v>22</v>
      </c>
      <c r="C19" s="101">
        <v>46022</v>
      </c>
      <c r="D19" s="102">
        <v>819153</v>
      </c>
      <c r="E19" s="103">
        <v>46340</v>
      </c>
      <c r="F19" s="102">
        <v>772813</v>
      </c>
      <c r="G19" s="102">
        <v>243704</v>
      </c>
    </row>
    <row r="20" spans="1:7" x14ac:dyDescent="0.25">
      <c r="A20" t="str">
        <f t="shared" si="0"/>
        <v>AXA COLPATRIA VIDA46053</v>
      </c>
      <c r="B20" s="100" t="s">
        <v>22</v>
      </c>
      <c r="C20" s="101">
        <v>46053</v>
      </c>
      <c r="D20" s="102">
        <v>957438</v>
      </c>
      <c r="E20" s="103">
        <v>48709</v>
      </c>
      <c r="F20" s="102">
        <v>908729</v>
      </c>
      <c r="G20" s="102">
        <v>0</v>
      </c>
    </row>
    <row r="21" spans="1:7" x14ac:dyDescent="0.25">
      <c r="A21" t="str">
        <f t="shared" si="0"/>
        <v>BBVA SEGUROS VIDA45991</v>
      </c>
      <c r="B21" s="100" t="s">
        <v>23</v>
      </c>
      <c r="C21" s="101">
        <v>45991</v>
      </c>
      <c r="D21" s="102">
        <v>682602</v>
      </c>
      <c r="E21" s="103">
        <v>38805</v>
      </c>
      <c r="F21" s="102">
        <v>643797</v>
      </c>
      <c r="G21" s="102">
        <v>167324</v>
      </c>
    </row>
    <row r="22" spans="1:7" x14ac:dyDescent="0.25">
      <c r="A22" t="str">
        <f t="shared" si="0"/>
        <v>BBVA SEGUROS VIDA46022</v>
      </c>
      <c r="B22" s="100" t="s">
        <v>23</v>
      </c>
      <c r="C22" s="101">
        <v>46022</v>
      </c>
      <c r="D22" s="102">
        <v>682602</v>
      </c>
      <c r="E22" s="103">
        <v>38805</v>
      </c>
      <c r="F22" s="102">
        <v>643797</v>
      </c>
      <c r="G22" s="102">
        <v>54985</v>
      </c>
    </row>
    <row r="23" spans="1:7" x14ac:dyDescent="0.25">
      <c r="A23" t="str">
        <f t="shared" si="0"/>
        <v>BBVA SEGUROS VIDA46053</v>
      </c>
      <c r="B23" s="100" t="s">
        <v>23</v>
      </c>
      <c r="C23" s="101">
        <v>46053</v>
      </c>
      <c r="D23" s="102">
        <v>737587</v>
      </c>
      <c r="E23" s="103">
        <v>40788</v>
      </c>
      <c r="F23" s="102">
        <v>696799</v>
      </c>
      <c r="G23" s="102">
        <v>15857</v>
      </c>
    </row>
    <row r="24" spans="1:7" x14ac:dyDescent="0.25">
      <c r="A24" t="str">
        <f t="shared" si="0"/>
        <v>BMI COLOMBIA45991</v>
      </c>
      <c r="B24" s="100" t="s">
        <v>98</v>
      </c>
      <c r="C24" s="101">
        <v>45991</v>
      </c>
      <c r="D24" s="102">
        <v>27608</v>
      </c>
      <c r="E24" s="103">
        <v>23630</v>
      </c>
      <c r="F24" s="102">
        <v>3978</v>
      </c>
      <c r="G24" s="102">
        <v>1545</v>
      </c>
    </row>
    <row r="25" spans="1:7" x14ac:dyDescent="0.25">
      <c r="A25" t="str">
        <f t="shared" si="0"/>
        <v>BMI COLOMBIA46022</v>
      </c>
      <c r="B25" s="100" t="s">
        <v>98</v>
      </c>
      <c r="C25" s="101">
        <v>46022</v>
      </c>
      <c r="D25" s="102">
        <v>27608</v>
      </c>
      <c r="E25" s="103">
        <v>23630</v>
      </c>
      <c r="F25" s="102">
        <v>3978</v>
      </c>
      <c r="G25" s="102">
        <v>959</v>
      </c>
    </row>
    <row r="26" spans="1:7" x14ac:dyDescent="0.25">
      <c r="A26" t="str">
        <f t="shared" si="0"/>
        <v>BMI COLOMBIA46053</v>
      </c>
      <c r="B26" s="100" t="s">
        <v>98</v>
      </c>
      <c r="C26" s="101">
        <v>46053</v>
      </c>
      <c r="D26" s="102">
        <v>28567</v>
      </c>
      <c r="E26" s="103">
        <v>24838</v>
      </c>
      <c r="F26" s="102">
        <v>3729</v>
      </c>
      <c r="G26" s="102">
        <v>21</v>
      </c>
    </row>
    <row r="27" spans="1:7" x14ac:dyDescent="0.25">
      <c r="A27" t="str">
        <f t="shared" si="0"/>
        <v>BOLIVAR VIDA45991</v>
      </c>
      <c r="B27" s="100" t="s">
        <v>24</v>
      </c>
      <c r="C27" s="101">
        <v>45991</v>
      </c>
      <c r="D27" s="102">
        <v>3148563</v>
      </c>
      <c r="E27" s="103">
        <v>63980</v>
      </c>
      <c r="F27" s="102">
        <v>3084583</v>
      </c>
      <c r="G27" s="102">
        <v>141030</v>
      </c>
    </row>
    <row r="28" spans="1:7" x14ac:dyDescent="0.25">
      <c r="A28" t="str">
        <f t="shared" si="0"/>
        <v>BOLIVAR VIDA46022</v>
      </c>
      <c r="B28" s="100" t="s">
        <v>24</v>
      </c>
      <c r="C28" s="101">
        <v>46022</v>
      </c>
      <c r="D28" s="102">
        <v>3078631</v>
      </c>
      <c r="E28" s="103">
        <v>63980</v>
      </c>
      <c r="F28" s="102">
        <v>3014651</v>
      </c>
      <c r="G28" s="102">
        <v>0</v>
      </c>
    </row>
    <row r="29" spans="1:7" x14ac:dyDescent="0.25">
      <c r="A29" t="str">
        <f t="shared" si="0"/>
        <v>BOLIVAR VIDA46053</v>
      </c>
      <c r="B29" s="100" t="s">
        <v>24</v>
      </c>
      <c r="C29" s="101">
        <v>46053</v>
      </c>
      <c r="D29" s="102">
        <v>3125058</v>
      </c>
      <c r="E29" s="103">
        <v>67243</v>
      </c>
      <c r="F29" s="102">
        <v>3057815</v>
      </c>
      <c r="G29" s="102">
        <v>93711</v>
      </c>
    </row>
    <row r="30" spans="1:7" x14ac:dyDescent="0.25">
      <c r="A30" t="str">
        <f t="shared" si="0"/>
        <v>COLMENA ARL45991</v>
      </c>
      <c r="B30" s="100" t="s">
        <v>109</v>
      </c>
      <c r="C30" s="101">
        <v>45991</v>
      </c>
      <c r="D30" s="102">
        <v>185514</v>
      </c>
      <c r="E30" s="103">
        <v>20676</v>
      </c>
      <c r="F30" s="102">
        <v>164838</v>
      </c>
      <c r="G30" s="102">
        <v>224429</v>
      </c>
    </row>
    <row r="31" spans="1:7" x14ac:dyDescent="0.25">
      <c r="A31" t="str">
        <f t="shared" si="0"/>
        <v>COLMENA ARL46022</v>
      </c>
      <c r="B31" s="100" t="s">
        <v>109</v>
      </c>
      <c r="C31" s="101">
        <v>46022</v>
      </c>
      <c r="D31" s="102">
        <v>185514</v>
      </c>
      <c r="E31" s="103">
        <v>20676</v>
      </c>
      <c r="F31" s="102">
        <v>164838</v>
      </c>
      <c r="G31" s="102">
        <v>191700</v>
      </c>
    </row>
    <row r="32" spans="1:7" x14ac:dyDescent="0.25">
      <c r="A32" t="str">
        <f t="shared" si="0"/>
        <v>COLMENA ARL46053</v>
      </c>
      <c r="B32" s="100" t="s">
        <v>109</v>
      </c>
      <c r="C32" s="101">
        <v>46053</v>
      </c>
      <c r="D32" s="102">
        <v>377214</v>
      </c>
      <c r="E32" s="103">
        <v>21732</v>
      </c>
      <c r="F32" s="102">
        <v>355482</v>
      </c>
      <c r="G32" s="102">
        <v>8757</v>
      </c>
    </row>
    <row r="33" spans="1:7" x14ac:dyDescent="0.25">
      <c r="A33" t="str">
        <f t="shared" si="0"/>
        <v>COLMENA VIDA45991</v>
      </c>
      <c r="B33" s="100" t="s">
        <v>110</v>
      </c>
      <c r="C33" s="101">
        <v>45991</v>
      </c>
      <c r="D33" s="102">
        <v>143229</v>
      </c>
      <c r="E33" s="103">
        <v>23630</v>
      </c>
      <c r="F33" s="102">
        <v>119599</v>
      </c>
      <c r="G33" s="102">
        <v>36270</v>
      </c>
    </row>
    <row r="34" spans="1:7" x14ac:dyDescent="0.25">
      <c r="A34" t="str">
        <f t="shared" si="0"/>
        <v>COLMENA VIDA46022</v>
      </c>
      <c r="B34" s="100" t="s">
        <v>110</v>
      </c>
      <c r="C34" s="101">
        <v>46022</v>
      </c>
      <c r="D34" s="102">
        <v>143229</v>
      </c>
      <c r="E34" s="103">
        <v>23630</v>
      </c>
      <c r="F34" s="102">
        <v>119599</v>
      </c>
      <c r="G34" s="102">
        <v>36695</v>
      </c>
    </row>
    <row r="35" spans="1:7" x14ac:dyDescent="0.25">
      <c r="A35" t="str">
        <f t="shared" si="0"/>
        <v>COLMENA VIDA46053</v>
      </c>
      <c r="B35" s="100" t="s">
        <v>110</v>
      </c>
      <c r="C35" s="101">
        <v>46053</v>
      </c>
      <c r="D35" s="102">
        <v>179924</v>
      </c>
      <c r="E35" s="103">
        <v>24838</v>
      </c>
      <c r="F35" s="102">
        <v>155086</v>
      </c>
      <c r="G35" s="102">
        <v>3205</v>
      </c>
    </row>
    <row r="36" spans="1:7" x14ac:dyDescent="0.25">
      <c r="A36" t="str">
        <f t="shared" si="0"/>
        <v>COLSANITAS45991</v>
      </c>
      <c r="B36" s="100" t="s">
        <v>111</v>
      </c>
      <c r="C36" s="101">
        <v>45991</v>
      </c>
      <c r="D36" s="102">
        <v>51091</v>
      </c>
      <c r="E36" s="103">
        <v>28297</v>
      </c>
      <c r="F36" s="102">
        <v>22794</v>
      </c>
      <c r="G36" s="102">
        <v>0</v>
      </c>
    </row>
    <row r="37" spans="1:7" x14ac:dyDescent="0.25">
      <c r="A37" t="str">
        <f t="shared" ref="A37:A71" si="1">+B37&amp;C37</f>
        <v>COLSANITAS46022</v>
      </c>
      <c r="B37" s="100" t="s">
        <v>111</v>
      </c>
      <c r="C37" s="101">
        <v>46022</v>
      </c>
      <c r="D37" s="102">
        <v>51336</v>
      </c>
      <c r="E37" s="103">
        <v>28297</v>
      </c>
      <c r="F37" s="102">
        <v>23039</v>
      </c>
      <c r="G37" s="102">
        <v>752</v>
      </c>
    </row>
    <row r="38" spans="1:7" x14ac:dyDescent="0.25">
      <c r="A38" t="str">
        <f t="shared" si="1"/>
        <v>COLSANITAS46053</v>
      </c>
      <c r="B38" s="100" t="s">
        <v>111</v>
      </c>
      <c r="C38" s="101">
        <v>46053</v>
      </c>
      <c r="D38" s="102">
        <v>51969</v>
      </c>
      <c r="E38" s="103">
        <v>29744</v>
      </c>
      <c r="F38" s="102">
        <v>22225</v>
      </c>
      <c r="G38" s="102">
        <v>0</v>
      </c>
    </row>
    <row r="39" spans="1:7" x14ac:dyDescent="0.25">
      <c r="A39" t="str">
        <f t="shared" si="1"/>
        <v>EKG45991</v>
      </c>
      <c r="B39" s="100" t="s">
        <v>117</v>
      </c>
      <c r="C39" s="101">
        <v>45991</v>
      </c>
      <c r="D39" s="102">
        <v>23666</v>
      </c>
      <c r="E39" s="103">
        <v>20703</v>
      </c>
      <c r="F39" s="102">
        <v>2963</v>
      </c>
      <c r="G39" s="102">
        <v>21</v>
      </c>
    </row>
    <row r="40" spans="1:7" x14ac:dyDescent="0.25">
      <c r="A40" t="str">
        <f t="shared" si="1"/>
        <v>EKG46022</v>
      </c>
      <c r="B40" s="100" t="s">
        <v>117</v>
      </c>
      <c r="C40" s="101">
        <v>46022</v>
      </c>
      <c r="D40" s="102">
        <v>23625</v>
      </c>
      <c r="E40" s="103">
        <v>20703</v>
      </c>
      <c r="F40" s="102">
        <v>2922</v>
      </c>
      <c r="G40" s="102">
        <v>0</v>
      </c>
    </row>
    <row r="41" spans="1:7" x14ac:dyDescent="0.25">
      <c r="A41" t="str">
        <f t="shared" si="1"/>
        <v>EKG46053</v>
      </c>
      <c r="B41" s="100" t="s">
        <v>117</v>
      </c>
      <c r="C41" s="101">
        <v>46053</v>
      </c>
      <c r="D41" s="102">
        <v>23544</v>
      </c>
      <c r="E41" s="103">
        <v>21761</v>
      </c>
      <c r="F41" s="102">
        <v>1783</v>
      </c>
      <c r="G41" s="102">
        <v>0</v>
      </c>
    </row>
    <row r="42" spans="1:7" x14ac:dyDescent="0.25">
      <c r="A42" t="str">
        <f t="shared" si="1"/>
        <v>EQUIDAD VIDA45991</v>
      </c>
      <c r="B42" s="100" t="s">
        <v>25</v>
      </c>
      <c r="C42" s="101">
        <v>45991</v>
      </c>
      <c r="D42" s="102">
        <v>74311</v>
      </c>
      <c r="E42" s="103">
        <v>34092</v>
      </c>
      <c r="F42" s="102">
        <v>40219</v>
      </c>
      <c r="G42" s="102">
        <v>7764</v>
      </c>
    </row>
    <row r="43" spans="1:7" x14ac:dyDescent="0.25">
      <c r="A43" t="str">
        <f t="shared" si="1"/>
        <v>EQUIDAD VIDA46022</v>
      </c>
      <c r="B43" s="100" t="s">
        <v>25</v>
      </c>
      <c r="C43" s="101">
        <v>46022</v>
      </c>
      <c r="D43" s="102">
        <v>74632</v>
      </c>
      <c r="E43" s="103">
        <v>34092</v>
      </c>
      <c r="F43" s="102">
        <v>40540</v>
      </c>
      <c r="G43" s="102">
        <v>6054</v>
      </c>
    </row>
    <row r="44" spans="1:7" x14ac:dyDescent="0.25">
      <c r="A44" t="str">
        <f t="shared" si="1"/>
        <v>EQUIDAD VIDA46053</v>
      </c>
      <c r="B44" s="100" t="s">
        <v>25</v>
      </c>
      <c r="C44" s="101">
        <v>46053</v>
      </c>
      <c r="D44" s="102">
        <v>47262</v>
      </c>
      <c r="E44" s="103">
        <v>35836</v>
      </c>
      <c r="F44" s="102">
        <v>11426</v>
      </c>
      <c r="G44" s="102">
        <v>0</v>
      </c>
    </row>
    <row r="45" spans="1:7" x14ac:dyDescent="0.25">
      <c r="A45" t="str">
        <f t="shared" si="1"/>
        <v>ESTADO VIDA45991</v>
      </c>
      <c r="B45" s="100" t="s">
        <v>26</v>
      </c>
      <c r="C45" s="101">
        <v>45991</v>
      </c>
      <c r="D45" s="102">
        <v>36148</v>
      </c>
      <c r="E45" s="103">
        <v>23630</v>
      </c>
      <c r="F45" s="102">
        <v>12518</v>
      </c>
      <c r="G45" s="102">
        <v>5882</v>
      </c>
    </row>
    <row r="46" spans="1:7" x14ac:dyDescent="0.25">
      <c r="A46" t="str">
        <f t="shared" si="1"/>
        <v>ESTADO VIDA46022</v>
      </c>
      <c r="B46" s="100" t="s">
        <v>26</v>
      </c>
      <c r="C46" s="101">
        <v>46022</v>
      </c>
      <c r="D46" s="102">
        <v>36148</v>
      </c>
      <c r="E46" s="103">
        <v>23630</v>
      </c>
      <c r="F46" s="102">
        <v>12518</v>
      </c>
      <c r="G46" s="102">
        <v>8361</v>
      </c>
    </row>
    <row r="47" spans="1:7" x14ac:dyDescent="0.25">
      <c r="A47" t="str">
        <f t="shared" si="1"/>
        <v>ESTADO VIDA46053</v>
      </c>
      <c r="B47" s="100" t="s">
        <v>26</v>
      </c>
      <c r="C47" s="101">
        <v>46053</v>
      </c>
      <c r="D47" s="102">
        <v>43001</v>
      </c>
      <c r="E47" s="103">
        <v>24838</v>
      </c>
      <c r="F47" s="102">
        <v>18163</v>
      </c>
      <c r="G47" s="102">
        <v>0</v>
      </c>
    </row>
    <row r="48" spans="1:7" x14ac:dyDescent="0.25">
      <c r="A48" t="str">
        <f t="shared" si="1"/>
        <v>GLOBAL45991</v>
      </c>
      <c r="B48" s="100" t="s">
        <v>27</v>
      </c>
      <c r="C48" s="101">
        <v>45991</v>
      </c>
      <c r="D48" s="102">
        <v>343014</v>
      </c>
      <c r="E48" s="103">
        <v>43440</v>
      </c>
      <c r="F48" s="102">
        <v>299574</v>
      </c>
      <c r="G48" s="102">
        <v>10767</v>
      </c>
    </row>
    <row r="49" spans="1:7" x14ac:dyDescent="0.25">
      <c r="A49" t="str">
        <f t="shared" si="1"/>
        <v>GLOBAL46022</v>
      </c>
      <c r="B49" s="100" t="s">
        <v>27</v>
      </c>
      <c r="C49" s="101">
        <v>46022</v>
      </c>
      <c r="D49" s="102">
        <v>343014</v>
      </c>
      <c r="E49" s="103">
        <v>43440</v>
      </c>
      <c r="F49" s="102">
        <v>299574</v>
      </c>
      <c r="G49" s="102">
        <v>10519</v>
      </c>
    </row>
    <row r="50" spans="1:7" x14ac:dyDescent="0.25">
      <c r="A50" t="str">
        <f t="shared" si="1"/>
        <v>GLOBAL46053</v>
      </c>
      <c r="B50" s="100" t="s">
        <v>27</v>
      </c>
      <c r="C50" s="101">
        <v>46053</v>
      </c>
      <c r="D50" s="102">
        <v>348306</v>
      </c>
      <c r="E50" s="103">
        <v>45661</v>
      </c>
      <c r="F50" s="102">
        <v>302645</v>
      </c>
      <c r="G50" s="102">
        <v>0</v>
      </c>
    </row>
    <row r="51" spans="1:7" x14ac:dyDescent="0.25">
      <c r="A51" t="str">
        <f t="shared" si="1"/>
        <v>MAPFRE VIDA45991</v>
      </c>
      <c r="B51" s="100" t="s">
        <v>28</v>
      </c>
      <c r="C51" s="101">
        <v>45991</v>
      </c>
      <c r="D51" s="102">
        <v>294561</v>
      </c>
      <c r="E51" s="103">
        <v>41088</v>
      </c>
      <c r="F51" s="102">
        <v>253473</v>
      </c>
      <c r="G51" s="102">
        <v>0</v>
      </c>
    </row>
    <row r="52" spans="1:7" x14ac:dyDescent="0.25">
      <c r="A52" t="str">
        <f t="shared" si="1"/>
        <v>MAPFRE VIDA46022</v>
      </c>
      <c r="B52" s="100" t="s">
        <v>28</v>
      </c>
      <c r="C52" s="101">
        <v>46022</v>
      </c>
      <c r="D52" s="102">
        <v>298265</v>
      </c>
      <c r="E52" s="103">
        <v>41088</v>
      </c>
      <c r="F52" s="102">
        <v>257177</v>
      </c>
      <c r="G52" s="102">
        <v>0</v>
      </c>
    </row>
    <row r="53" spans="1:7" x14ac:dyDescent="0.25">
      <c r="A53" t="str">
        <f t="shared" si="1"/>
        <v>MAPFRE VIDA46053</v>
      </c>
      <c r="B53" s="100" t="s">
        <v>28</v>
      </c>
      <c r="C53" s="101">
        <v>46053</v>
      </c>
      <c r="D53" s="102">
        <v>318688</v>
      </c>
      <c r="E53" s="103">
        <v>43189</v>
      </c>
      <c r="F53" s="102">
        <v>275499</v>
      </c>
      <c r="G53" s="102">
        <v>0</v>
      </c>
    </row>
    <row r="54" spans="1:7" x14ac:dyDescent="0.25">
      <c r="A54" t="str">
        <f t="shared" si="1"/>
        <v>METLIFE45991</v>
      </c>
      <c r="B54" s="100" t="s">
        <v>29</v>
      </c>
      <c r="C54" s="101">
        <v>45991</v>
      </c>
      <c r="D54" s="102">
        <v>418444</v>
      </c>
      <c r="E54" s="103">
        <v>35878</v>
      </c>
      <c r="F54" s="102">
        <v>382566</v>
      </c>
      <c r="G54" s="102">
        <v>50199</v>
      </c>
    </row>
    <row r="55" spans="1:7" x14ac:dyDescent="0.25">
      <c r="A55" t="str">
        <f t="shared" si="1"/>
        <v>METLIFE46022</v>
      </c>
      <c r="B55" s="100" t="s">
        <v>29</v>
      </c>
      <c r="C55" s="101">
        <v>46022</v>
      </c>
      <c r="D55" s="102">
        <v>418444</v>
      </c>
      <c r="E55" s="103">
        <v>35878</v>
      </c>
      <c r="F55" s="102">
        <v>382566</v>
      </c>
      <c r="G55" s="102">
        <v>60947</v>
      </c>
    </row>
    <row r="56" spans="1:7" x14ac:dyDescent="0.25">
      <c r="A56" t="str">
        <f t="shared" si="1"/>
        <v>METLIFE46053</v>
      </c>
      <c r="B56" s="100" t="s">
        <v>29</v>
      </c>
      <c r="C56" s="101">
        <v>46053</v>
      </c>
      <c r="D56" s="102">
        <v>474453</v>
      </c>
      <c r="E56" s="103">
        <v>37711</v>
      </c>
      <c r="F56" s="102">
        <v>436742</v>
      </c>
      <c r="G56" s="102">
        <v>0</v>
      </c>
    </row>
    <row r="57" spans="1:7" x14ac:dyDescent="0.25">
      <c r="A57" t="str">
        <f t="shared" si="1"/>
        <v>PANAMERICAN VIDA45991</v>
      </c>
      <c r="B57" s="100" t="s">
        <v>30</v>
      </c>
      <c r="C57" s="101">
        <v>45991</v>
      </c>
      <c r="D57" s="102">
        <v>73504</v>
      </c>
      <c r="E57" s="103">
        <v>23630</v>
      </c>
      <c r="F57" s="102">
        <v>49874</v>
      </c>
      <c r="G57" s="102">
        <v>1963</v>
      </c>
    </row>
    <row r="58" spans="1:7" x14ac:dyDescent="0.25">
      <c r="A58" t="str">
        <f t="shared" si="1"/>
        <v>PANAMERICAN VIDA46022</v>
      </c>
      <c r="B58" s="100" t="s">
        <v>30</v>
      </c>
      <c r="C58" s="101">
        <v>46022</v>
      </c>
      <c r="D58" s="102">
        <v>73504</v>
      </c>
      <c r="E58" s="103">
        <v>23630</v>
      </c>
      <c r="F58" s="102">
        <v>49874</v>
      </c>
      <c r="G58" s="102">
        <v>1882</v>
      </c>
    </row>
    <row r="59" spans="1:7" x14ac:dyDescent="0.25">
      <c r="A59" t="str">
        <f t="shared" si="1"/>
        <v>PANAMERICAN VIDA46053</v>
      </c>
      <c r="B59" s="100" t="s">
        <v>30</v>
      </c>
      <c r="C59" s="101">
        <v>46053</v>
      </c>
      <c r="D59" s="102">
        <v>75386</v>
      </c>
      <c r="E59" s="103">
        <v>23630</v>
      </c>
      <c r="F59" s="102">
        <v>51756</v>
      </c>
      <c r="G59" s="102">
        <v>500</v>
      </c>
    </row>
    <row r="60" spans="1:7" x14ac:dyDescent="0.25">
      <c r="A60" t="str">
        <f t="shared" si="1"/>
        <v>POSITIVA45991</v>
      </c>
      <c r="B60" s="100" t="s">
        <v>31</v>
      </c>
      <c r="C60" s="101">
        <v>45991</v>
      </c>
      <c r="D60" s="102">
        <v>1129259</v>
      </c>
      <c r="E60" s="103">
        <v>40545</v>
      </c>
      <c r="F60" s="102">
        <v>1088714</v>
      </c>
      <c r="G60" s="102">
        <v>58197</v>
      </c>
    </row>
    <row r="61" spans="1:7" x14ac:dyDescent="0.25">
      <c r="A61" t="str">
        <f t="shared" si="1"/>
        <v>POSITIVA46022</v>
      </c>
      <c r="B61" s="100" t="s">
        <v>31</v>
      </c>
      <c r="C61" s="101">
        <v>46022</v>
      </c>
      <c r="D61" s="102">
        <v>1129259</v>
      </c>
      <c r="E61" s="103">
        <v>40545</v>
      </c>
      <c r="F61" s="102">
        <v>1088714</v>
      </c>
      <c r="G61" s="102">
        <v>5314</v>
      </c>
    </row>
    <row r="62" spans="1:7" x14ac:dyDescent="0.25">
      <c r="A62" t="str">
        <f t="shared" si="1"/>
        <v>POSITIVA46053</v>
      </c>
      <c r="B62" s="100" t="s">
        <v>31</v>
      </c>
      <c r="C62" s="101">
        <v>46053</v>
      </c>
      <c r="D62" s="102">
        <v>1128187</v>
      </c>
      <c r="E62" s="103">
        <v>42617</v>
      </c>
      <c r="F62" s="102">
        <v>1085570</v>
      </c>
      <c r="G62" s="102">
        <v>0</v>
      </c>
    </row>
    <row r="63" spans="1:7" x14ac:dyDescent="0.25">
      <c r="A63" t="str">
        <f t="shared" si="1"/>
        <v>SKANDIA45991</v>
      </c>
      <c r="B63" s="100" t="s">
        <v>103</v>
      </c>
      <c r="C63" s="101">
        <v>45991</v>
      </c>
      <c r="D63" s="102">
        <v>116047</v>
      </c>
      <c r="E63" s="103">
        <v>24188</v>
      </c>
      <c r="F63" s="102">
        <v>91859</v>
      </c>
      <c r="G63" s="102">
        <v>29409</v>
      </c>
    </row>
    <row r="64" spans="1:7" x14ac:dyDescent="0.25">
      <c r="A64" t="str">
        <f t="shared" si="1"/>
        <v>SKANDIA46022</v>
      </c>
      <c r="B64" s="100" t="s">
        <v>103</v>
      </c>
      <c r="C64" s="101">
        <v>46022</v>
      </c>
      <c r="D64" s="102">
        <v>116047</v>
      </c>
      <c r="E64" s="103">
        <v>24188</v>
      </c>
      <c r="F64" s="102">
        <v>91859</v>
      </c>
      <c r="G64" s="102">
        <v>29018</v>
      </c>
    </row>
    <row r="65" spans="1:7" x14ac:dyDescent="0.25">
      <c r="A65" t="str">
        <f t="shared" si="1"/>
        <v>SKANDIA46053</v>
      </c>
      <c r="B65" s="100" t="s">
        <v>103</v>
      </c>
      <c r="C65" s="101">
        <v>46053</v>
      </c>
      <c r="D65" s="102">
        <v>145066</v>
      </c>
      <c r="E65" s="103">
        <v>25423</v>
      </c>
      <c r="F65" s="102">
        <v>119643</v>
      </c>
      <c r="G65" s="102">
        <v>1909</v>
      </c>
    </row>
    <row r="66" spans="1:7" x14ac:dyDescent="0.25">
      <c r="A66" t="str">
        <f t="shared" si="1"/>
        <v>SURAMERICANA VIDA45991</v>
      </c>
      <c r="B66" s="100" t="s">
        <v>32</v>
      </c>
      <c r="C66" s="101">
        <v>45991</v>
      </c>
      <c r="D66" s="102">
        <v>2557994</v>
      </c>
      <c r="E66" s="103">
        <v>63980</v>
      </c>
      <c r="F66" s="102">
        <v>2494014</v>
      </c>
      <c r="G66" s="102">
        <v>684612</v>
      </c>
    </row>
    <row r="67" spans="1:7" x14ac:dyDescent="0.25">
      <c r="A67" t="str">
        <f t="shared" si="1"/>
        <v>SURAMERICANA VIDA46022</v>
      </c>
      <c r="B67" s="100" t="s">
        <v>32</v>
      </c>
      <c r="C67" s="101">
        <v>46022</v>
      </c>
      <c r="D67" s="102">
        <v>2834979</v>
      </c>
      <c r="E67" s="103">
        <v>63980</v>
      </c>
      <c r="F67" s="102">
        <v>2770999</v>
      </c>
      <c r="G67" s="102">
        <v>506434</v>
      </c>
    </row>
    <row r="68" spans="1:7" x14ac:dyDescent="0.25">
      <c r="A68" t="str">
        <f t="shared" si="1"/>
        <v>SURAMERICANA VIDA46053</v>
      </c>
      <c r="B68" s="100" t="s">
        <v>32</v>
      </c>
      <c r="C68" s="101">
        <v>46053</v>
      </c>
      <c r="D68" s="102">
        <v>3341413</v>
      </c>
      <c r="E68" s="103">
        <v>67243</v>
      </c>
      <c r="F68" s="102">
        <v>3274170</v>
      </c>
      <c r="G68" s="102">
        <v>70534</v>
      </c>
    </row>
    <row r="69" spans="1:7" x14ac:dyDescent="0.25">
      <c r="A69" t="str">
        <f t="shared" si="1"/>
        <v>COMPAÑÍAS45991</v>
      </c>
      <c r="B69" s="100" t="s">
        <v>35</v>
      </c>
      <c r="C69" s="101">
        <v>45991</v>
      </c>
      <c r="D69" s="102">
        <v>13920815</v>
      </c>
      <c r="E69" s="103">
        <v>758385</v>
      </c>
      <c r="F69" s="102">
        <v>13162430</v>
      </c>
      <c r="G69" s="102">
        <v>2316766</v>
      </c>
    </row>
    <row r="70" spans="1:7" x14ac:dyDescent="0.25">
      <c r="A70" t="str">
        <f t="shared" si="1"/>
        <v>COMPAÑÍAS46022</v>
      </c>
      <c r="B70" s="100" t="s">
        <v>35</v>
      </c>
      <c r="C70" s="101">
        <v>46022</v>
      </c>
      <c r="D70" s="102">
        <v>13945412</v>
      </c>
      <c r="E70" s="103">
        <v>758385</v>
      </c>
      <c r="F70" s="102">
        <v>13187027</v>
      </c>
      <c r="G70" s="102">
        <v>1575375</v>
      </c>
    </row>
    <row r="71" spans="1:7" x14ac:dyDescent="0.25">
      <c r="A71" t="str">
        <f t="shared" si="1"/>
        <v>COMPAÑÍAS46053</v>
      </c>
      <c r="B71" s="100" t="s">
        <v>35</v>
      </c>
      <c r="C71" s="101">
        <v>46053</v>
      </c>
      <c r="D71" s="102">
        <v>15404403</v>
      </c>
      <c r="E71" s="103">
        <v>795925</v>
      </c>
      <c r="F71" s="102">
        <v>14608478</v>
      </c>
      <c r="G71" s="102">
        <v>227008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46053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2500149</v>
      </c>
      <c r="C7" s="50">
        <f>+IFERROR(VLOOKUP($A7&amp;$C$3,BaseCM_VID!$A$3:$I$916,5,0),"N.A.")</f>
        <v>40174</v>
      </c>
      <c r="D7" s="50">
        <f>+IFERROR(VLOOKUP($A7&amp;$C$3,BaseCM_VID!$A$3:$I$916,6,0),"N.A.")</f>
        <v>2459975</v>
      </c>
      <c r="E7" s="51">
        <f>+IFERROR(VLOOKUP($A7&amp;$C$3,BaseCM_VID!$A$3:$I$916,7,0),"N.A.")</f>
        <v>0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274322</v>
      </c>
      <c r="C8" s="52">
        <f>+IFERROR(VLOOKUP($A8&amp;$C$3,BaseCM_VID!$A$3:$I$916,5,0),"N.A.")</f>
        <v>45694</v>
      </c>
      <c r="D8" s="52">
        <f>+IFERROR(VLOOKUP($A8&amp;$C$3,BaseCM_VID!$A$3:$I$916,6,0),"N.A.")</f>
        <v>228628</v>
      </c>
      <c r="E8" s="51">
        <f>+IFERROR(VLOOKUP($A8&amp;$C$3,BaseCM_VID!$A$3:$I$916,7,0),"N.A.")</f>
        <v>15207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71169</v>
      </c>
      <c r="C9" s="52">
        <f>+IFERROR(VLOOKUP($A9&amp;$C$3,BaseCM_VID!$A$3:$I$916,5,0),"N.A.")</f>
        <v>27256</v>
      </c>
      <c r="D9" s="52">
        <f>+IFERROR(VLOOKUP($A9&amp;$C$3,BaseCM_VID!$A$3:$I$916,6,0),"N.A.")</f>
        <v>43913</v>
      </c>
      <c r="E9" s="51">
        <f>+IFERROR(VLOOKUP($A9&amp;$C$3,BaseCM_VID!$A$3:$I$916,7,0),"N.A.")</f>
        <v>0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1124325</v>
      </c>
      <c r="C10" s="52">
        <f>+IFERROR(VLOOKUP($A10&amp;$C$3,BaseCM_VID!$A$3:$I$916,5,0),"N.A.")</f>
        <v>27256</v>
      </c>
      <c r="D10" s="52">
        <f>+IFERROR(VLOOKUP($A10&amp;$C$3,BaseCM_VID!$A$3:$I$916,6,0),"N.A.")</f>
        <v>1097069</v>
      </c>
      <c r="E10" s="51">
        <f>+IFERROR(VLOOKUP($A10&amp;$C$3,BaseCM_VID!$A$3:$I$916,7,0),"N.A.")</f>
        <v>16156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31376</v>
      </c>
      <c r="C11" s="52">
        <f>+IFERROR(VLOOKUP($A11&amp;$C$3,BaseCM_VID!$A$3:$I$916,5,0),"N.A.")</f>
        <v>29744</v>
      </c>
      <c r="D11" s="52">
        <f>+IFERROR(VLOOKUP($A11&amp;$C$3,BaseCM_VID!$A$3:$I$916,6,0),"N.A.")</f>
        <v>1632</v>
      </c>
      <c r="E11" s="51">
        <f>+IFERROR(VLOOKUP($A11&amp;$C$3,BaseCM_VID!$A$3:$I$916,7,0),"N.A.")</f>
        <v>1152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957438</v>
      </c>
      <c r="C12" s="52">
        <f>+IFERROR(VLOOKUP($A12&amp;$C$3,BaseCM_VID!$A$3:$I$916,5,0),"N.A.")</f>
        <v>48709</v>
      </c>
      <c r="D12" s="52">
        <f>+IFERROR(VLOOKUP($A12&amp;$C$3,BaseCM_VID!$A$3:$I$916,6,0),"N.A.")</f>
        <v>908729</v>
      </c>
      <c r="E12" s="51">
        <f>+IFERROR(VLOOKUP($A12&amp;$C$3,BaseCM_VID!$A$3:$I$916,7,0),"N.A.")</f>
        <v>0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737587</v>
      </c>
      <c r="C13" s="52">
        <f>+IFERROR(VLOOKUP($A13&amp;$C$3,BaseCM_VID!$A$3:$I$916,5,0),"N.A.")</f>
        <v>40788</v>
      </c>
      <c r="D13" s="52">
        <f>+IFERROR(VLOOKUP($A13&amp;$C$3,BaseCM_VID!$A$3:$I$916,6,0),"N.A.")</f>
        <v>696799</v>
      </c>
      <c r="E13" s="51">
        <f>+IFERROR(VLOOKUP($A13&amp;$C$3,BaseCM_VID!$A$3:$I$916,7,0),"N.A.")</f>
        <v>15857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28567</v>
      </c>
      <c r="C14" s="52">
        <f>+IFERROR(VLOOKUP($A14&amp;$C$3,BaseCM_VID!$A$3:$I$916,5,0),"N.A.")</f>
        <v>24838</v>
      </c>
      <c r="D14" s="52">
        <f>+IFERROR(VLOOKUP($A14&amp;$C$3,BaseCM_VID!$A$3:$I$916,6,0),"N.A.")</f>
        <v>3729</v>
      </c>
      <c r="E14" s="51">
        <f>+IFERROR(VLOOKUP($A14&amp;$C$3,BaseCM_VID!$A$3:$I$916,7,0),"N.A.")</f>
        <v>21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3125058</v>
      </c>
      <c r="C15" s="52">
        <f>+IFERROR(VLOOKUP($A15&amp;$C$3,BaseCM_VID!$A$3:$I$916,5,0),"N.A.")</f>
        <v>67243</v>
      </c>
      <c r="D15" s="52">
        <f>+IFERROR(VLOOKUP($A15&amp;$C$3,BaseCM_VID!$A$3:$I$916,6,0),"N.A.")</f>
        <v>3057815</v>
      </c>
      <c r="E15" s="51">
        <f>+IFERROR(VLOOKUP($A15&amp;$C$3,BaseCM_VID!$A$3:$I$916,7,0),"N.A.")</f>
        <v>93711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377214</v>
      </c>
      <c r="C16" s="52">
        <f>+IFERROR(VLOOKUP($A16&amp;$C$3,BaseCM_VID!$A$3:$I$916,5,0),"N.A.")</f>
        <v>21732</v>
      </c>
      <c r="D16" s="52">
        <f>+IFERROR(VLOOKUP($A16&amp;$C$3,BaseCM_VID!$A$3:$I$916,6,0),"N.A.")</f>
        <v>355482</v>
      </c>
      <c r="E16" s="51">
        <f>+IFERROR(VLOOKUP($A16&amp;$C$3,BaseCM_VID!$A$3:$I$916,7,0),"N.A.")</f>
        <v>8757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179924</v>
      </c>
      <c r="C17" s="52">
        <f>+IFERROR(VLOOKUP($A17&amp;$C$3,BaseCM_VID!$A$3:$I$916,5,0),"N.A.")</f>
        <v>24838</v>
      </c>
      <c r="D17" s="52">
        <f>+IFERROR(VLOOKUP($A17&amp;$C$3,BaseCM_VID!$A$3:$I$916,6,0),"N.A.")</f>
        <v>155086</v>
      </c>
      <c r="E17" s="51">
        <f>+IFERROR(VLOOKUP($A17&amp;$C$3,BaseCM_VID!$A$3:$I$916,7,0),"N.A.")</f>
        <v>3205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51969</v>
      </c>
      <c r="C18" s="52">
        <f>+IFERROR(VLOOKUP($A18&amp;$C$3,BaseCM_VID!$A$3:$I$916,5,0),"N.A.")</f>
        <v>29744</v>
      </c>
      <c r="D18" s="52">
        <f>+IFERROR(VLOOKUP($A18&amp;$C$3,BaseCM_VID!$A$3:$I$916,6,0),"N.A.")</f>
        <v>22225</v>
      </c>
      <c r="E18" s="51">
        <f>+IFERROR(VLOOKUP($A18&amp;$C$3,BaseCM_VID!$A$3:$I$916,7,0),"N.A.")</f>
        <v>0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23544</v>
      </c>
      <c r="C19" s="52">
        <f>+IFERROR(VLOOKUP($A19&amp;$C$3,BaseCM_VID!$A$3:$I$916,5,0),"N.A.")</f>
        <v>21761</v>
      </c>
      <c r="D19" s="52">
        <f>+IFERROR(VLOOKUP($A19&amp;$C$3,BaseCM_VID!$A$3:$I$916,6,0),"N.A.")</f>
        <v>1783</v>
      </c>
      <c r="E19" s="51">
        <f>+IFERROR(VLOOKUP($A19&amp;$C$3,BaseCM_VID!$A$3:$I$916,7,0),"N.A.")</f>
        <v>0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47262</v>
      </c>
      <c r="C20" s="52">
        <f>+IFERROR(VLOOKUP($A20&amp;$C$3,BaseCM_VID!$A$3:$I$916,5,0),"N.A.")</f>
        <v>35836</v>
      </c>
      <c r="D20" s="52">
        <f>+IFERROR(VLOOKUP($A20&amp;$C$3,BaseCM_VID!$A$3:$I$916,6,0),"N.A.")</f>
        <v>11426</v>
      </c>
      <c r="E20" s="51">
        <f>+IFERROR(VLOOKUP($A20&amp;$C$3,BaseCM_VID!$A$3:$I$916,7,0),"N.A.")</f>
        <v>0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43001</v>
      </c>
      <c r="C21" s="52">
        <f>+IFERROR(VLOOKUP($A21&amp;$C$3,BaseCM_VID!$A$3:$I$916,5,0),"N.A.")</f>
        <v>24838</v>
      </c>
      <c r="D21" s="52">
        <f>+IFERROR(VLOOKUP($A21&amp;$C$3,BaseCM_VID!$A$3:$I$916,6,0),"N.A.")</f>
        <v>18163</v>
      </c>
      <c r="E21" s="51">
        <f>+IFERROR(VLOOKUP($A21&amp;$C$3,BaseCM_VID!$A$3:$I$916,7,0),"N.A.")</f>
        <v>0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348306</v>
      </c>
      <c r="C22" s="52">
        <f>+IFERROR(VLOOKUP($A22&amp;$C$3,BaseCM_VID!$A$3:$I$916,5,0),"N.A.")</f>
        <v>45661</v>
      </c>
      <c r="D22" s="52">
        <f>+IFERROR(VLOOKUP($A22&amp;$C$3,BaseCM_VID!$A$3:$I$916,6,0),"N.A.")</f>
        <v>302645</v>
      </c>
      <c r="E22" s="51">
        <f>+IFERROR(VLOOKUP($A22&amp;$C$3,BaseCM_VID!$A$3:$I$916,7,0),"N.A.")</f>
        <v>0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318688</v>
      </c>
      <c r="C23" s="52">
        <f>+IFERROR(VLOOKUP($A23&amp;$C$3,BaseCM_VID!$A$3:$I$916,5,0),"N.A.")</f>
        <v>43189</v>
      </c>
      <c r="D23" s="52">
        <f>+IFERROR(VLOOKUP($A23&amp;$C$3,BaseCM_VID!$A$3:$I$916,6,0),"N.A.")</f>
        <v>275499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474453</v>
      </c>
      <c r="C24" s="52">
        <f>+IFERROR(VLOOKUP($A24&amp;$C$3,BaseCM_VID!$A$3:$I$916,5,0),"N.A.")</f>
        <v>37711</v>
      </c>
      <c r="D24" s="52">
        <f>+IFERROR(VLOOKUP($A24&amp;$C$3,BaseCM_VID!$A$3:$I$916,6,0),"N.A.")</f>
        <v>436742</v>
      </c>
      <c r="E24" s="51">
        <f>+IFERROR(VLOOKUP($A24&amp;$C$3,BaseCM_VID!$A$3:$I$916,7,0),"N.A.")</f>
        <v>0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75386</v>
      </c>
      <c r="C25" s="52">
        <f>+IFERROR(VLOOKUP($A25&amp;$C$3,BaseCM_VID!$A$3:$I$916,5,0),"N.A.")</f>
        <v>23630</v>
      </c>
      <c r="D25" s="52">
        <f>+IFERROR(VLOOKUP($A25&amp;$C$3,BaseCM_VID!$A$3:$I$916,6,0),"N.A.")</f>
        <v>51756</v>
      </c>
      <c r="E25" s="51">
        <f>+IFERROR(VLOOKUP($A25&amp;$C$3,BaseCM_VID!$A$3:$I$916,7,0),"N.A.")</f>
        <v>500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1128187</v>
      </c>
      <c r="C26" s="52">
        <f>+IFERROR(VLOOKUP($A26&amp;$C$3,BaseCM_VID!$A$3:$I$916,5,0),"N.A.")</f>
        <v>42617</v>
      </c>
      <c r="D26" s="52">
        <f>+IFERROR(VLOOKUP($A26&amp;$C$3,BaseCM_VID!$A$3:$I$916,6,0),"N.A.")</f>
        <v>1085570</v>
      </c>
      <c r="E26" s="51">
        <f>+IFERROR(VLOOKUP($A26&amp;$C$3,BaseCM_VID!$A$3:$I$916,7,0),"N.A.")</f>
        <v>0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145066</v>
      </c>
      <c r="C27" s="52">
        <f>+IFERROR(VLOOKUP($A27&amp;$C$3,BaseCM_VID!$A$3:$I$916,5,0),"N.A.")</f>
        <v>25423</v>
      </c>
      <c r="D27" s="52">
        <f>+IFERROR(VLOOKUP($A27&amp;$C$3,BaseCM_VID!$A$3:$I$916,6,0),"N.A.")</f>
        <v>119643</v>
      </c>
      <c r="E27" s="51">
        <f>+IFERROR(VLOOKUP($A27&amp;$C$3,BaseCM_VID!$A$3:$I$916,7,0),"N.A.")</f>
        <v>1909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3341413</v>
      </c>
      <c r="C28" s="54">
        <f>+IFERROR(VLOOKUP($A28&amp;$C$3,BaseCM_VID!$A$3:$I$916,5,0),"N.A.")</f>
        <v>67243</v>
      </c>
      <c r="D28" s="54">
        <f>+IFERROR(VLOOKUP($A28&amp;$C$3,BaseCM_VID!$A$3:$I$916,6,0),"N.A.")</f>
        <v>3274170</v>
      </c>
      <c r="E28" s="51">
        <f>+IFERROR(VLOOKUP($A28&amp;$C$3,BaseCM_VID!$A$3:$I$916,7,0),"N.A.")</f>
        <v>70534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45991</v>
      </c>
      <c r="B1" s="71" t="s">
        <v>96</v>
      </c>
    </row>
    <row r="2" spans="1:2" x14ac:dyDescent="0.25">
      <c r="A2" s="22">
        <v>46022</v>
      </c>
      <c r="B2" s="72">
        <v>42735</v>
      </c>
    </row>
    <row r="3" spans="1:2" x14ac:dyDescent="0.25">
      <c r="A3" s="22">
        <v>46053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ALFA45991</v>
      </c>
      <c r="B2" s="100" t="s">
        <v>1</v>
      </c>
      <c r="C2" s="101">
        <v>45991</v>
      </c>
      <c r="D2" s="102">
        <v>33227</v>
      </c>
      <c r="E2" s="102">
        <v>5736</v>
      </c>
      <c r="F2" s="102">
        <v>1408</v>
      </c>
      <c r="G2" s="102">
        <v>40371</v>
      </c>
      <c r="H2" s="103">
        <v>157949.09</v>
      </c>
      <c r="I2" s="103">
        <v>51860.14</v>
      </c>
      <c r="J2" s="102">
        <v>106089</v>
      </c>
      <c r="K2" s="102">
        <v>0</v>
      </c>
      <c r="L2" s="102">
        <v>106089</v>
      </c>
      <c r="M2" s="102">
        <v>65718</v>
      </c>
    </row>
    <row r="3" spans="1:13" ht="15" customHeight="1" x14ac:dyDescent="0.25">
      <c r="A3" t="str">
        <f t="shared" ref="A3:A58" si="0">+B3&amp;C3</f>
        <v>ALFA46022</v>
      </c>
      <c r="B3" s="100" t="s">
        <v>1</v>
      </c>
      <c r="C3" s="101">
        <v>46022</v>
      </c>
      <c r="D3" s="102">
        <v>33386</v>
      </c>
      <c r="E3" s="102">
        <v>6401</v>
      </c>
      <c r="F3" s="102">
        <v>1351</v>
      </c>
      <c r="G3" s="102">
        <v>41138</v>
      </c>
      <c r="H3" s="103">
        <v>157219</v>
      </c>
      <c r="I3" s="103">
        <v>51852.21</v>
      </c>
      <c r="J3" s="102">
        <v>105367</v>
      </c>
      <c r="K3" s="102">
        <v>0</v>
      </c>
      <c r="L3" s="102">
        <v>105367</v>
      </c>
      <c r="M3" s="102">
        <v>64229</v>
      </c>
    </row>
    <row r="4" spans="1:13" ht="15" customHeight="1" x14ac:dyDescent="0.25">
      <c r="A4" t="str">
        <f t="shared" si="0"/>
        <v>ALFA46053</v>
      </c>
      <c r="B4" s="100" t="s">
        <v>1</v>
      </c>
      <c r="C4" s="101">
        <v>46053</v>
      </c>
      <c r="D4" s="102">
        <v>34299</v>
      </c>
      <c r="E4" s="102">
        <v>6474</v>
      </c>
      <c r="F4" s="102">
        <v>1277</v>
      </c>
      <c r="G4" s="102">
        <v>42051</v>
      </c>
      <c r="H4" s="103">
        <v>162470.21</v>
      </c>
      <c r="I4" s="103">
        <v>54480.46</v>
      </c>
      <c r="J4" s="102">
        <v>107990</v>
      </c>
      <c r="K4" s="102">
        <v>0</v>
      </c>
      <c r="L4" s="102">
        <v>107990</v>
      </c>
      <c r="M4" s="102">
        <v>65939</v>
      </c>
    </row>
    <row r="5" spans="1:13" ht="15" customHeight="1" x14ac:dyDescent="0.25">
      <c r="A5" t="str">
        <f t="shared" si="0"/>
        <v>ALLIANZ45991</v>
      </c>
      <c r="B5" s="100" t="s">
        <v>92</v>
      </c>
      <c r="C5" s="101">
        <v>45991</v>
      </c>
      <c r="D5" s="102">
        <v>182954</v>
      </c>
      <c r="E5" s="102">
        <v>7121</v>
      </c>
      <c r="F5" s="102">
        <v>3609</v>
      </c>
      <c r="G5" s="102">
        <v>193684</v>
      </c>
      <c r="H5" s="103">
        <v>419428.04</v>
      </c>
      <c r="I5" s="103">
        <v>20406.88</v>
      </c>
      <c r="J5" s="102">
        <v>399021</v>
      </c>
      <c r="K5" s="102">
        <v>5400</v>
      </c>
      <c r="L5" s="102">
        <v>404421</v>
      </c>
      <c r="M5" s="102">
        <v>210737</v>
      </c>
    </row>
    <row r="6" spans="1:13" ht="15" customHeight="1" x14ac:dyDescent="0.25">
      <c r="A6" t="str">
        <f t="shared" si="0"/>
        <v>ALLIANZ46022</v>
      </c>
      <c r="B6" s="100" t="s">
        <v>92</v>
      </c>
      <c r="C6" s="101">
        <v>46022</v>
      </c>
      <c r="D6" s="102">
        <v>186448</v>
      </c>
      <c r="E6" s="102">
        <v>7152</v>
      </c>
      <c r="F6" s="102">
        <v>3728</v>
      </c>
      <c r="G6" s="102">
        <v>197328</v>
      </c>
      <c r="H6" s="103">
        <v>379543.52</v>
      </c>
      <c r="I6" s="103">
        <v>27075.52</v>
      </c>
      <c r="J6" s="102">
        <v>352468</v>
      </c>
      <c r="K6" s="102">
        <v>10535</v>
      </c>
      <c r="L6" s="102">
        <v>363003</v>
      </c>
      <c r="M6" s="102">
        <v>165675</v>
      </c>
    </row>
    <row r="7" spans="1:13" ht="15" customHeight="1" x14ac:dyDescent="0.25">
      <c r="A7" t="str">
        <f t="shared" si="0"/>
        <v>ALLIANZ46053</v>
      </c>
      <c r="B7" s="100" t="s">
        <v>92</v>
      </c>
      <c r="C7" s="101">
        <v>46053</v>
      </c>
      <c r="D7" s="102">
        <v>186789</v>
      </c>
      <c r="E7" s="102">
        <v>7586</v>
      </c>
      <c r="F7" s="102">
        <v>3571</v>
      </c>
      <c r="G7" s="102">
        <v>197946</v>
      </c>
      <c r="H7" s="103">
        <v>393794.26</v>
      </c>
      <c r="I7" s="103">
        <v>27074.27</v>
      </c>
      <c r="J7" s="102">
        <v>366720</v>
      </c>
      <c r="K7" s="102">
        <v>10535</v>
      </c>
      <c r="L7" s="102">
        <v>377255</v>
      </c>
      <c r="M7" s="102">
        <v>179309</v>
      </c>
    </row>
    <row r="8" spans="1:13" ht="15" customHeight="1" x14ac:dyDescent="0.25">
      <c r="A8" t="str">
        <f t="shared" si="0"/>
        <v>AXA COLPATRIA45991</v>
      </c>
      <c r="B8" s="100" t="s">
        <v>2</v>
      </c>
      <c r="C8" s="101">
        <v>45991</v>
      </c>
      <c r="D8" s="102">
        <v>304760</v>
      </c>
      <c r="E8" s="102">
        <v>20318</v>
      </c>
      <c r="F8" s="102">
        <v>7416</v>
      </c>
      <c r="G8" s="102">
        <v>332494</v>
      </c>
      <c r="H8" s="103">
        <v>630445.85</v>
      </c>
      <c r="I8" s="103">
        <v>49171.51</v>
      </c>
      <c r="J8" s="102">
        <v>581274</v>
      </c>
      <c r="K8" s="102">
        <v>37451</v>
      </c>
      <c r="L8" s="102">
        <v>618725</v>
      </c>
      <c r="M8" s="102">
        <v>286231</v>
      </c>
    </row>
    <row r="9" spans="1:13" ht="15" customHeight="1" x14ac:dyDescent="0.25">
      <c r="A9" t="str">
        <f t="shared" si="0"/>
        <v>AXA COLPATRIA46022</v>
      </c>
      <c r="B9" s="100" t="s">
        <v>2</v>
      </c>
      <c r="C9" s="101">
        <v>46022</v>
      </c>
      <c r="D9" s="102">
        <v>308986</v>
      </c>
      <c r="E9" s="102">
        <v>19911</v>
      </c>
      <c r="F9" s="102">
        <v>7692</v>
      </c>
      <c r="G9" s="102">
        <v>336588</v>
      </c>
      <c r="H9" s="103">
        <v>615096.11</v>
      </c>
      <c r="I9" s="103">
        <v>63546.55</v>
      </c>
      <c r="J9" s="102">
        <v>551550</v>
      </c>
      <c r="K9" s="102">
        <v>50488</v>
      </c>
      <c r="L9" s="102">
        <v>602038</v>
      </c>
      <c r="M9" s="102">
        <v>265450</v>
      </c>
    </row>
    <row r="10" spans="1:13" ht="15" customHeight="1" x14ac:dyDescent="0.25">
      <c r="A10" t="str">
        <f t="shared" si="0"/>
        <v>AXA COLPATRIA46053</v>
      </c>
      <c r="B10" s="100" t="s">
        <v>2</v>
      </c>
      <c r="C10" s="101">
        <v>46053</v>
      </c>
      <c r="D10" s="102">
        <v>309023</v>
      </c>
      <c r="E10" s="102">
        <v>21117</v>
      </c>
      <c r="F10" s="102">
        <v>7321</v>
      </c>
      <c r="G10" s="102">
        <v>337460</v>
      </c>
      <c r="H10" s="103">
        <v>627485.56000000006</v>
      </c>
      <c r="I10" s="103">
        <v>60889.68</v>
      </c>
      <c r="J10" s="102">
        <v>566596</v>
      </c>
      <c r="K10" s="102">
        <v>49641</v>
      </c>
      <c r="L10" s="102">
        <v>616237</v>
      </c>
      <c r="M10" s="102">
        <v>278777</v>
      </c>
    </row>
    <row r="11" spans="1:13" ht="15" customHeight="1" x14ac:dyDescent="0.25">
      <c r="A11" t="str">
        <f t="shared" si="0"/>
        <v>BBVA SEGUROS45991</v>
      </c>
      <c r="B11" s="100" t="s">
        <v>3</v>
      </c>
      <c r="C11" s="101">
        <v>45991</v>
      </c>
      <c r="D11" s="102">
        <v>26986</v>
      </c>
      <c r="E11" s="102">
        <v>7854</v>
      </c>
      <c r="F11" s="102">
        <v>2477</v>
      </c>
      <c r="G11" s="102">
        <v>37316</v>
      </c>
      <c r="H11" s="103">
        <v>181110.86</v>
      </c>
      <c r="I11" s="103">
        <v>7303.07</v>
      </c>
      <c r="J11" s="102">
        <v>173808</v>
      </c>
      <c r="K11" s="102">
        <v>3055</v>
      </c>
      <c r="L11" s="102">
        <v>176863</v>
      </c>
      <c r="M11" s="102">
        <v>139547</v>
      </c>
    </row>
    <row r="12" spans="1:13" ht="15" customHeight="1" x14ac:dyDescent="0.25">
      <c r="A12" t="str">
        <f t="shared" si="0"/>
        <v>BBVA SEGUROS46022</v>
      </c>
      <c r="B12" s="100" t="s">
        <v>3</v>
      </c>
      <c r="C12" s="101">
        <v>46022</v>
      </c>
      <c r="D12" s="102">
        <v>25387</v>
      </c>
      <c r="E12" s="102">
        <v>8852</v>
      </c>
      <c r="F12" s="102">
        <v>1478</v>
      </c>
      <c r="G12" s="102">
        <v>35717</v>
      </c>
      <c r="H12" s="103">
        <v>184393.84</v>
      </c>
      <c r="I12" s="103">
        <v>8273.02</v>
      </c>
      <c r="J12" s="102">
        <v>176121</v>
      </c>
      <c r="K12" s="102">
        <v>4008</v>
      </c>
      <c r="L12" s="102">
        <v>180129</v>
      </c>
      <c r="M12" s="102">
        <v>144412</v>
      </c>
    </row>
    <row r="13" spans="1:13" ht="15" customHeight="1" x14ac:dyDescent="0.25">
      <c r="A13" t="str">
        <f t="shared" si="0"/>
        <v>BBVA SEGUROS46053</v>
      </c>
      <c r="B13" s="100" t="s">
        <v>3</v>
      </c>
      <c r="C13" s="101">
        <v>46053</v>
      </c>
      <c r="D13" s="102">
        <v>23667</v>
      </c>
      <c r="E13" s="102">
        <v>8045</v>
      </c>
      <c r="F13" s="102">
        <v>791</v>
      </c>
      <c r="G13" s="102">
        <v>32503</v>
      </c>
      <c r="H13" s="103">
        <v>184631.15</v>
      </c>
      <c r="I13" s="103">
        <v>8281.4</v>
      </c>
      <c r="J13" s="102">
        <v>176350</v>
      </c>
      <c r="K13" s="102">
        <v>3367</v>
      </c>
      <c r="L13" s="102">
        <v>179716</v>
      </c>
      <c r="M13" s="102">
        <v>147213</v>
      </c>
    </row>
    <row r="14" spans="1:13" ht="15" customHeight="1" x14ac:dyDescent="0.25">
      <c r="A14" t="str">
        <f t="shared" si="0"/>
        <v>BERKLEY45991</v>
      </c>
      <c r="B14" s="100" t="s">
        <v>4</v>
      </c>
      <c r="C14" s="101">
        <v>45991</v>
      </c>
      <c r="D14" s="102">
        <v>15438</v>
      </c>
      <c r="E14" s="102">
        <v>1608</v>
      </c>
      <c r="F14" s="102">
        <v>5157</v>
      </c>
      <c r="G14" s="102">
        <v>22204</v>
      </c>
      <c r="H14" s="103">
        <v>42822.66</v>
      </c>
      <c r="I14" s="103">
        <v>2372.64</v>
      </c>
      <c r="J14" s="102">
        <v>40450</v>
      </c>
      <c r="K14" s="102">
        <v>2373</v>
      </c>
      <c r="L14" s="102">
        <v>42823</v>
      </c>
      <c r="M14" s="102">
        <v>20619</v>
      </c>
    </row>
    <row r="15" spans="1:13" ht="15" customHeight="1" x14ac:dyDescent="0.25">
      <c r="A15" t="str">
        <f t="shared" si="0"/>
        <v>BERKLEY46022</v>
      </c>
      <c r="B15" s="100" t="s">
        <v>4</v>
      </c>
      <c r="C15" s="101">
        <v>46022</v>
      </c>
      <c r="D15" s="102">
        <v>15382</v>
      </c>
      <c r="E15" s="102">
        <v>1411</v>
      </c>
      <c r="F15" s="102">
        <v>5190</v>
      </c>
      <c r="G15" s="102">
        <v>21983</v>
      </c>
      <c r="H15" s="103">
        <v>40288.43</v>
      </c>
      <c r="I15" s="103">
        <v>1732.28</v>
      </c>
      <c r="J15" s="102">
        <v>38556</v>
      </c>
      <c r="K15" s="102">
        <v>1732</v>
      </c>
      <c r="L15" s="102">
        <v>40288</v>
      </c>
      <c r="M15" s="102">
        <v>18306</v>
      </c>
    </row>
    <row r="16" spans="1:13" ht="15" customHeight="1" x14ac:dyDescent="0.25">
      <c r="A16" t="str">
        <f t="shared" si="0"/>
        <v>BERKLEY46053</v>
      </c>
      <c r="B16" s="100" t="s">
        <v>4</v>
      </c>
      <c r="C16" s="101">
        <v>46053</v>
      </c>
      <c r="D16" s="102">
        <v>15564</v>
      </c>
      <c r="E16" s="102">
        <v>1303</v>
      </c>
      <c r="F16" s="102">
        <v>5114</v>
      </c>
      <c r="G16" s="102">
        <v>21981</v>
      </c>
      <c r="H16" s="103">
        <v>41081.99</v>
      </c>
      <c r="I16" s="103">
        <v>1732.28</v>
      </c>
      <c r="J16" s="102">
        <v>39350</v>
      </c>
      <c r="K16" s="102">
        <v>1732</v>
      </c>
      <c r="L16" s="102">
        <v>41082</v>
      </c>
      <c r="M16" s="102">
        <v>19101</v>
      </c>
    </row>
    <row r="17" spans="1:13" ht="15" customHeight="1" x14ac:dyDescent="0.25">
      <c r="A17" t="str">
        <f t="shared" si="0"/>
        <v>BOLIVAR45991</v>
      </c>
      <c r="B17" s="100" t="s">
        <v>5</v>
      </c>
      <c r="C17" s="101">
        <v>45991</v>
      </c>
      <c r="D17" s="102">
        <v>224516</v>
      </c>
      <c r="E17" s="102">
        <v>17607</v>
      </c>
      <c r="F17" s="102">
        <v>49797</v>
      </c>
      <c r="G17" s="102">
        <v>291920</v>
      </c>
      <c r="H17" s="103">
        <v>1720610.99</v>
      </c>
      <c r="I17" s="103">
        <v>1089138.54</v>
      </c>
      <c r="J17" s="102">
        <v>631472</v>
      </c>
      <c r="K17" s="102">
        <v>0</v>
      </c>
      <c r="L17" s="102">
        <v>631472</v>
      </c>
      <c r="M17" s="102">
        <v>339552</v>
      </c>
    </row>
    <row r="18" spans="1:13" ht="15" customHeight="1" x14ac:dyDescent="0.25">
      <c r="A18" t="str">
        <f t="shared" si="0"/>
        <v>BOLIVAR46022</v>
      </c>
      <c r="B18" s="100" t="s">
        <v>5</v>
      </c>
      <c r="C18" s="101">
        <v>46022</v>
      </c>
      <c r="D18" s="102">
        <v>216077</v>
      </c>
      <c r="E18" s="102">
        <v>20362</v>
      </c>
      <c r="F18" s="102">
        <v>48381</v>
      </c>
      <c r="G18" s="102">
        <v>284820</v>
      </c>
      <c r="H18" s="103">
        <v>1726822.01</v>
      </c>
      <c r="I18" s="103">
        <v>1148829.52</v>
      </c>
      <c r="J18" s="102">
        <v>577992</v>
      </c>
      <c r="K18" s="102">
        <v>0</v>
      </c>
      <c r="L18" s="102">
        <v>577992</v>
      </c>
      <c r="M18" s="102">
        <v>293173</v>
      </c>
    </row>
    <row r="19" spans="1:13" ht="15" customHeight="1" x14ac:dyDescent="0.25">
      <c r="A19" t="str">
        <f t="shared" si="0"/>
        <v>BOLIVAR46053</v>
      </c>
      <c r="B19" s="100" t="s">
        <v>5</v>
      </c>
      <c r="C19" s="101">
        <v>46053</v>
      </c>
      <c r="D19" s="102">
        <v>220956</v>
      </c>
      <c r="E19" s="102">
        <v>26507</v>
      </c>
      <c r="F19" s="102">
        <v>45113</v>
      </c>
      <c r="G19" s="102">
        <v>292576</v>
      </c>
      <c r="H19" s="103">
        <v>1705982.78</v>
      </c>
      <c r="I19" s="103">
        <v>1108065.99</v>
      </c>
      <c r="J19" s="102">
        <v>597917</v>
      </c>
      <c r="K19" s="102">
        <v>0</v>
      </c>
      <c r="L19" s="102">
        <v>597917</v>
      </c>
      <c r="M19" s="102">
        <v>305341</v>
      </c>
    </row>
    <row r="20" spans="1:13" ht="15" customHeight="1" x14ac:dyDescent="0.25">
      <c r="A20" t="str">
        <f t="shared" si="0"/>
        <v>CARDIF45991</v>
      </c>
      <c r="B20" s="100" t="s">
        <v>6</v>
      </c>
      <c r="C20" s="101">
        <v>45991</v>
      </c>
      <c r="D20" s="102">
        <v>227693</v>
      </c>
      <c r="E20" s="102">
        <v>10067</v>
      </c>
      <c r="F20" s="102">
        <v>7569</v>
      </c>
      <c r="G20" s="102">
        <v>245329</v>
      </c>
      <c r="H20" s="103">
        <v>510626.17</v>
      </c>
      <c r="I20" s="103">
        <v>69334.17</v>
      </c>
      <c r="J20" s="102">
        <v>441292</v>
      </c>
      <c r="K20" s="102">
        <v>36799</v>
      </c>
      <c r="L20" s="102">
        <v>478091</v>
      </c>
      <c r="M20" s="102">
        <v>232762</v>
      </c>
    </row>
    <row r="21" spans="1:13" ht="15" customHeight="1" x14ac:dyDescent="0.25">
      <c r="A21" t="str">
        <f t="shared" si="0"/>
        <v>CARDIF46022</v>
      </c>
      <c r="B21" s="100" t="s">
        <v>6</v>
      </c>
      <c r="C21" s="101">
        <v>46022</v>
      </c>
      <c r="D21" s="102">
        <v>224832</v>
      </c>
      <c r="E21" s="102">
        <v>9082</v>
      </c>
      <c r="F21" s="102">
        <v>6678</v>
      </c>
      <c r="G21" s="102">
        <v>240592</v>
      </c>
      <c r="H21" s="103">
        <v>511982.22</v>
      </c>
      <c r="I21" s="103">
        <v>73488.62</v>
      </c>
      <c r="J21" s="102">
        <v>438494</v>
      </c>
      <c r="K21" s="102">
        <v>36089</v>
      </c>
      <c r="L21" s="102">
        <v>474582</v>
      </c>
      <c r="M21" s="102">
        <v>233990</v>
      </c>
    </row>
    <row r="22" spans="1:13" ht="15" customHeight="1" x14ac:dyDescent="0.25">
      <c r="A22" t="str">
        <f t="shared" si="0"/>
        <v>CARDIF46053</v>
      </c>
      <c r="B22" s="100" t="s">
        <v>6</v>
      </c>
      <c r="C22" s="101">
        <v>46053</v>
      </c>
      <c r="D22" s="102">
        <v>224472</v>
      </c>
      <c r="E22" s="102">
        <v>9068</v>
      </c>
      <c r="F22" s="102">
        <v>6498</v>
      </c>
      <c r="G22" s="102">
        <v>240038</v>
      </c>
      <c r="H22" s="103">
        <v>518501.73</v>
      </c>
      <c r="I22" s="103">
        <v>72003.48</v>
      </c>
      <c r="J22" s="102">
        <v>446498</v>
      </c>
      <c r="K22" s="102">
        <v>36006</v>
      </c>
      <c r="L22" s="102">
        <v>482504</v>
      </c>
      <c r="M22" s="102">
        <v>242466</v>
      </c>
    </row>
    <row r="23" spans="1:13" ht="15" customHeight="1" x14ac:dyDescent="0.25">
      <c r="A23" t="str">
        <f t="shared" si="0"/>
        <v>CHUBB45991</v>
      </c>
      <c r="B23" s="100" t="s">
        <v>7</v>
      </c>
      <c r="C23" s="101">
        <v>45991</v>
      </c>
      <c r="D23" s="102">
        <v>73311</v>
      </c>
      <c r="E23" s="102">
        <v>17701</v>
      </c>
      <c r="F23" s="102">
        <v>54661</v>
      </c>
      <c r="G23" s="102">
        <v>145672</v>
      </c>
      <c r="H23" s="103">
        <v>330521.33</v>
      </c>
      <c r="I23" s="103">
        <v>36326.85</v>
      </c>
      <c r="J23" s="102">
        <v>294194</v>
      </c>
      <c r="K23" s="102">
        <v>21851</v>
      </c>
      <c r="L23" s="102">
        <v>316045</v>
      </c>
      <c r="M23" s="102">
        <v>170373</v>
      </c>
    </row>
    <row r="24" spans="1:13" ht="15" customHeight="1" x14ac:dyDescent="0.25">
      <c r="A24" t="str">
        <f t="shared" si="0"/>
        <v>CHUBB46022</v>
      </c>
      <c r="B24" s="100" t="s">
        <v>7</v>
      </c>
      <c r="C24" s="101">
        <v>46022</v>
      </c>
      <c r="D24" s="102">
        <v>73331</v>
      </c>
      <c r="E24" s="102">
        <v>14944</v>
      </c>
      <c r="F24" s="102">
        <v>54313</v>
      </c>
      <c r="G24" s="102">
        <v>142588</v>
      </c>
      <c r="H24" s="103">
        <v>319672.64</v>
      </c>
      <c r="I24" s="103">
        <v>53562.22</v>
      </c>
      <c r="J24" s="102">
        <v>266110</v>
      </c>
      <c r="K24" s="102">
        <v>21388</v>
      </c>
      <c r="L24" s="102">
        <v>287499</v>
      </c>
      <c r="M24" s="102">
        <v>144911</v>
      </c>
    </row>
    <row r="25" spans="1:13" ht="15" customHeight="1" x14ac:dyDescent="0.25">
      <c r="A25" t="str">
        <f t="shared" si="0"/>
        <v>CHUBB46053</v>
      </c>
      <c r="B25" s="100" t="s">
        <v>7</v>
      </c>
      <c r="C25" s="101">
        <v>46053</v>
      </c>
      <c r="D25" s="102">
        <v>74903</v>
      </c>
      <c r="E25" s="102">
        <v>16805</v>
      </c>
      <c r="F25" s="102">
        <v>53763</v>
      </c>
      <c r="G25" s="102">
        <v>145471</v>
      </c>
      <c r="H25" s="103">
        <v>326013.18</v>
      </c>
      <c r="I25" s="103">
        <v>60270</v>
      </c>
      <c r="J25" s="102">
        <v>265743</v>
      </c>
      <c r="K25" s="102">
        <v>21821</v>
      </c>
      <c r="L25" s="102">
        <v>287564</v>
      </c>
      <c r="M25" s="102">
        <v>142093</v>
      </c>
    </row>
    <row r="26" spans="1:13" ht="15" customHeight="1" x14ac:dyDescent="0.25">
      <c r="A26" t="str">
        <f t="shared" si="0"/>
        <v>COFACE45991</v>
      </c>
      <c r="B26" s="100" t="s">
        <v>93</v>
      </c>
      <c r="C26" s="101">
        <v>45991</v>
      </c>
      <c r="D26" s="102">
        <v>2620</v>
      </c>
      <c r="E26" s="102">
        <v>373</v>
      </c>
      <c r="F26" s="102">
        <v>289</v>
      </c>
      <c r="G26" s="102">
        <v>3281</v>
      </c>
      <c r="H26" s="103">
        <v>27010.85</v>
      </c>
      <c r="I26" s="103">
        <v>3227.56</v>
      </c>
      <c r="J26" s="102">
        <v>23783</v>
      </c>
      <c r="K26" s="102">
        <v>492</v>
      </c>
      <c r="L26" s="102">
        <v>24276</v>
      </c>
      <c r="M26" s="102">
        <v>20994</v>
      </c>
    </row>
    <row r="27" spans="1:13" ht="15" customHeight="1" x14ac:dyDescent="0.25">
      <c r="A27" t="str">
        <f t="shared" si="0"/>
        <v>COFACE46022</v>
      </c>
      <c r="B27" s="100" t="s">
        <v>93</v>
      </c>
      <c r="C27" s="101">
        <v>46022</v>
      </c>
      <c r="D27" s="102">
        <v>2516</v>
      </c>
      <c r="E27" s="102">
        <v>290</v>
      </c>
      <c r="F27" s="102">
        <v>316</v>
      </c>
      <c r="G27" s="102">
        <v>3122</v>
      </c>
      <c r="H27" s="103">
        <v>26906.74</v>
      </c>
      <c r="I27" s="103">
        <v>3102.61</v>
      </c>
      <c r="J27" s="102">
        <v>23804</v>
      </c>
      <c r="K27" s="102">
        <v>468</v>
      </c>
      <c r="L27" s="102">
        <v>24272</v>
      </c>
      <c r="M27" s="102">
        <v>21150</v>
      </c>
    </row>
    <row r="28" spans="1:13" ht="15" customHeight="1" x14ac:dyDescent="0.25">
      <c r="A28" t="str">
        <f t="shared" si="0"/>
        <v>COFACE46053</v>
      </c>
      <c r="B28" s="100" t="s">
        <v>93</v>
      </c>
      <c r="C28" s="101">
        <v>46053</v>
      </c>
      <c r="D28" s="102">
        <v>2512</v>
      </c>
      <c r="E28" s="102">
        <v>464</v>
      </c>
      <c r="F28" s="102">
        <v>305</v>
      </c>
      <c r="G28" s="102">
        <v>3281</v>
      </c>
      <c r="H28" s="103">
        <v>27020.79</v>
      </c>
      <c r="I28" s="103">
        <v>3336.02</v>
      </c>
      <c r="J28" s="102">
        <v>23685</v>
      </c>
      <c r="K28" s="102">
        <v>492</v>
      </c>
      <c r="L28" s="102">
        <v>24177</v>
      </c>
      <c r="M28" s="102">
        <v>20896</v>
      </c>
    </row>
    <row r="29" spans="1:13" ht="15" customHeight="1" x14ac:dyDescent="0.25">
      <c r="A29" t="str">
        <f t="shared" si="0"/>
        <v>COLMENA45991</v>
      </c>
      <c r="B29" s="100" t="s">
        <v>113</v>
      </c>
      <c r="C29" s="101">
        <v>45991</v>
      </c>
      <c r="D29" s="102">
        <v>10422</v>
      </c>
      <c r="E29" s="102">
        <v>2500</v>
      </c>
      <c r="F29" s="102">
        <v>1146</v>
      </c>
      <c r="G29" s="102">
        <v>14068</v>
      </c>
      <c r="H29" s="103">
        <v>100737.03</v>
      </c>
      <c r="I29" s="103">
        <v>254.72</v>
      </c>
      <c r="J29" s="102">
        <v>100482</v>
      </c>
      <c r="K29" s="102">
        <v>255</v>
      </c>
      <c r="L29" s="102">
        <v>100737</v>
      </c>
      <c r="M29" s="102">
        <v>86669</v>
      </c>
    </row>
    <row r="30" spans="1:13" ht="15" customHeight="1" x14ac:dyDescent="0.25">
      <c r="A30" t="str">
        <f t="shared" si="0"/>
        <v>COLMENA46022</v>
      </c>
      <c r="B30" s="100" t="s">
        <v>113</v>
      </c>
      <c r="C30" s="101">
        <v>46022</v>
      </c>
      <c r="D30" s="102">
        <v>10881</v>
      </c>
      <c r="E30" s="102">
        <v>2743</v>
      </c>
      <c r="F30" s="102">
        <v>1140</v>
      </c>
      <c r="G30" s="102">
        <v>14764</v>
      </c>
      <c r="H30" s="103">
        <v>104103.32</v>
      </c>
      <c r="I30" s="103">
        <v>611.92999999999995</v>
      </c>
      <c r="J30" s="102">
        <v>103491</v>
      </c>
      <c r="K30" s="102">
        <v>612</v>
      </c>
      <c r="L30" s="102">
        <v>104103</v>
      </c>
      <c r="M30" s="102">
        <v>89340</v>
      </c>
    </row>
    <row r="31" spans="1:13" ht="15" customHeight="1" x14ac:dyDescent="0.25">
      <c r="A31" t="str">
        <f t="shared" si="0"/>
        <v>COLMENA46053</v>
      </c>
      <c r="B31" s="100" t="s">
        <v>113</v>
      </c>
      <c r="C31" s="101">
        <v>46053</v>
      </c>
      <c r="D31" s="102">
        <v>11015</v>
      </c>
      <c r="E31" s="102">
        <v>3282</v>
      </c>
      <c r="F31" s="102">
        <v>866</v>
      </c>
      <c r="G31" s="102">
        <v>15163</v>
      </c>
      <c r="H31" s="103">
        <v>106120.36</v>
      </c>
      <c r="I31" s="103">
        <v>611.92999999999995</v>
      </c>
      <c r="J31" s="102">
        <v>105508</v>
      </c>
      <c r="K31" s="102">
        <v>612</v>
      </c>
      <c r="L31" s="102">
        <v>106120</v>
      </c>
      <c r="M31" s="102">
        <v>90957</v>
      </c>
    </row>
    <row r="32" spans="1:13" x14ac:dyDescent="0.25">
      <c r="A32" t="str">
        <f t="shared" si="0"/>
        <v>CONFIANZA45991</v>
      </c>
      <c r="B32" s="100" t="s">
        <v>8</v>
      </c>
      <c r="C32" s="101">
        <v>45991</v>
      </c>
      <c r="D32" s="102">
        <v>21860</v>
      </c>
      <c r="E32" s="102">
        <v>10910</v>
      </c>
      <c r="F32" s="102">
        <v>6136</v>
      </c>
      <c r="G32" s="102">
        <v>38907</v>
      </c>
      <c r="H32" s="103">
        <v>158439.93</v>
      </c>
      <c r="I32" s="103">
        <v>16608.490000000002</v>
      </c>
      <c r="J32" s="102">
        <v>141831</v>
      </c>
      <c r="K32" s="102">
        <v>4674</v>
      </c>
      <c r="L32" s="102">
        <v>146505</v>
      </c>
      <c r="M32" s="102">
        <v>107598</v>
      </c>
    </row>
    <row r="33" spans="1:13" x14ac:dyDescent="0.25">
      <c r="A33" t="str">
        <f t="shared" si="0"/>
        <v>CONFIANZA46022</v>
      </c>
      <c r="B33" s="100" t="s">
        <v>8</v>
      </c>
      <c r="C33" s="101">
        <v>46022</v>
      </c>
      <c r="D33" s="102">
        <v>22700</v>
      </c>
      <c r="E33" s="102">
        <v>13199</v>
      </c>
      <c r="F33" s="102">
        <v>5536</v>
      </c>
      <c r="G33" s="102">
        <v>41436</v>
      </c>
      <c r="H33" s="103">
        <v>155348.65</v>
      </c>
      <c r="I33" s="103">
        <v>15988.91</v>
      </c>
      <c r="J33" s="102">
        <v>139360</v>
      </c>
      <c r="K33" s="102">
        <v>6215</v>
      </c>
      <c r="L33" s="102">
        <v>145575</v>
      </c>
      <c r="M33" s="102">
        <v>104139</v>
      </c>
    </row>
    <row r="34" spans="1:13" x14ac:dyDescent="0.25">
      <c r="A34" t="str">
        <f t="shared" si="0"/>
        <v>CONFIANZA46053</v>
      </c>
      <c r="B34" s="100" t="s">
        <v>8</v>
      </c>
      <c r="C34" s="101">
        <v>46053</v>
      </c>
      <c r="D34" s="102">
        <v>22720</v>
      </c>
      <c r="E34" s="102">
        <v>13142</v>
      </c>
      <c r="F34" s="102">
        <v>5962</v>
      </c>
      <c r="G34" s="102">
        <v>41824</v>
      </c>
      <c r="H34" s="103">
        <v>156923.60999999999</v>
      </c>
      <c r="I34" s="103">
        <v>15634.06</v>
      </c>
      <c r="J34" s="102">
        <v>141290</v>
      </c>
      <c r="K34" s="102">
        <v>6274</v>
      </c>
      <c r="L34" s="102">
        <v>147563</v>
      </c>
      <c r="M34" s="102">
        <v>105739</v>
      </c>
    </row>
    <row r="35" spans="1:13" x14ac:dyDescent="0.25">
      <c r="A35" t="str">
        <f t="shared" si="0"/>
        <v>EQUIDAD45991</v>
      </c>
      <c r="B35" s="100" t="s">
        <v>9</v>
      </c>
      <c r="C35" s="101">
        <v>45991</v>
      </c>
      <c r="D35" s="102">
        <v>45061</v>
      </c>
      <c r="E35" s="102">
        <v>7203</v>
      </c>
      <c r="F35" s="102">
        <v>419</v>
      </c>
      <c r="G35" s="102">
        <v>52683</v>
      </c>
      <c r="H35" s="103">
        <v>109557.6</v>
      </c>
      <c r="I35" s="103">
        <v>32661.17</v>
      </c>
      <c r="J35" s="102">
        <v>76896</v>
      </c>
      <c r="K35" s="102">
        <v>0</v>
      </c>
      <c r="L35" s="102">
        <v>76896</v>
      </c>
      <c r="M35" s="102">
        <v>24213</v>
      </c>
    </row>
    <row r="36" spans="1:13" x14ac:dyDescent="0.25">
      <c r="A36" t="str">
        <f t="shared" si="0"/>
        <v>EQUIDAD46022</v>
      </c>
      <c r="B36" s="100" t="s">
        <v>9</v>
      </c>
      <c r="C36" s="101">
        <v>46022</v>
      </c>
      <c r="D36" s="102">
        <v>42989</v>
      </c>
      <c r="E36" s="102">
        <v>7213</v>
      </c>
      <c r="F36" s="102">
        <v>207</v>
      </c>
      <c r="G36" s="102">
        <v>50409</v>
      </c>
      <c r="H36" s="103">
        <v>124543.01</v>
      </c>
      <c r="I36" s="103">
        <v>30509.71</v>
      </c>
      <c r="J36" s="102">
        <v>94033</v>
      </c>
      <c r="K36" s="102">
        <v>0</v>
      </c>
      <c r="L36" s="102">
        <v>94033</v>
      </c>
      <c r="M36" s="102">
        <v>43624</v>
      </c>
    </row>
    <row r="37" spans="1:13" x14ac:dyDescent="0.25">
      <c r="A37" t="str">
        <f t="shared" si="0"/>
        <v>EQUIDAD46053</v>
      </c>
      <c r="B37" s="100" t="s">
        <v>9</v>
      </c>
      <c r="C37" s="101">
        <v>46053</v>
      </c>
      <c r="D37" s="102">
        <v>41529</v>
      </c>
      <c r="E37" s="102">
        <v>7074</v>
      </c>
      <c r="F37" s="102">
        <v>427</v>
      </c>
      <c r="G37" s="102">
        <v>49030</v>
      </c>
      <c r="H37" s="103">
        <v>124934.89</v>
      </c>
      <c r="I37" s="103">
        <v>30908.66</v>
      </c>
      <c r="J37" s="102">
        <v>94026</v>
      </c>
      <c r="K37" s="102">
        <v>0</v>
      </c>
      <c r="L37" s="102">
        <v>94026</v>
      </c>
      <c r="M37" s="102">
        <v>44996</v>
      </c>
    </row>
    <row r="38" spans="1:13" x14ac:dyDescent="0.25">
      <c r="A38" t="str">
        <f t="shared" si="0"/>
        <v>ESTADO45991</v>
      </c>
      <c r="B38" s="100" t="s">
        <v>10</v>
      </c>
      <c r="C38" s="101">
        <v>45991</v>
      </c>
      <c r="D38" s="102">
        <v>177333</v>
      </c>
      <c r="E38" s="102">
        <v>38018</v>
      </c>
      <c r="F38" s="102">
        <v>27195</v>
      </c>
      <c r="G38" s="102">
        <v>242545</v>
      </c>
      <c r="H38" s="103">
        <v>408071.28</v>
      </c>
      <c r="I38" s="103">
        <v>40702.29</v>
      </c>
      <c r="J38" s="102">
        <v>367369</v>
      </c>
      <c r="K38" s="102">
        <v>30213</v>
      </c>
      <c r="L38" s="102">
        <v>397582</v>
      </c>
      <c r="M38" s="102">
        <v>155037</v>
      </c>
    </row>
    <row r="39" spans="1:13" x14ac:dyDescent="0.25">
      <c r="A39" t="str">
        <f t="shared" si="0"/>
        <v>ESTADO46022</v>
      </c>
      <c r="B39" s="100" t="s">
        <v>10</v>
      </c>
      <c r="C39" s="101">
        <v>46022</v>
      </c>
      <c r="D39" s="102">
        <v>175401</v>
      </c>
      <c r="E39" s="102">
        <v>39814</v>
      </c>
      <c r="F39" s="102">
        <v>26801</v>
      </c>
      <c r="G39" s="102">
        <v>242016</v>
      </c>
      <c r="H39" s="103">
        <v>414655.8</v>
      </c>
      <c r="I39" s="103">
        <v>47371.29</v>
      </c>
      <c r="J39" s="102">
        <v>367285</v>
      </c>
      <c r="K39" s="102">
        <v>36302</v>
      </c>
      <c r="L39" s="102">
        <v>403587</v>
      </c>
      <c r="M39" s="102">
        <v>161571</v>
      </c>
    </row>
    <row r="40" spans="1:13" x14ac:dyDescent="0.25">
      <c r="A40" t="str">
        <f t="shared" si="0"/>
        <v>ESTADO46053</v>
      </c>
      <c r="B40" s="100" t="s">
        <v>10</v>
      </c>
      <c r="C40" s="101">
        <v>46053</v>
      </c>
      <c r="D40" s="102">
        <v>172511</v>
      </c>
      <c r="E40" s="102">
        <v>41842</v>
      </c>
      <c r="F40" s="102">
        <v>27858</v>
      </c>
      <c r="G40" s="102">
        <v>242212</v>
      </c>
      <c r="H40" s="103">
        <v>424455.42</v>
      </c>
      <c r="I40" s="103">
        <v>43318.49</v>
      </c>
      <c r="J40" s="102">
        <v>381137</v>
      </c>
      <c r="K40" s="102">
        <v>33676</v>
      </c>
      <c r="L40" s="102">
        <v>414813</v>
      </c>
      <c r="M40" s="102">
        <v>172601</v>
      </c>
    </row>
    <row r="41" spans="1:13" x14ac:dyDescent="0.25">
      <c r="A41" t="str">
        <f t="shared" si="0"/>
        <v>EVEREST45991</v>
      </c>
      <c r="B41" s="100" t="s">
        <v>114</v>
      </c>
      <c r="C41" s="101">
        <v>45991</v>
      </c>
      <c r="D41" s="102">
        <v>3533</v>
      </c>
      <c r="E41" s="102">
        <v>886</v>
      </c>
      <c r="F41" s="102">
        <v>434</v>
      </c>
      <c r="G41" s="102">
        <v>4853</v>
      </c>
      <c r="H41" s="103">
        <v>102456.45</v>
      </c>
      <c r="I41" s="103">
        <v>10104.18</v>
      </c>
      <c r="J41" s="102">
        <v>92352</v>
      </c>
      <c r="K41" s="102">
        <v>728</v>
      </c>
      <c r="L41" s="102">
        <v>93080</v>
      </c>
      <c r="M41" s="102">
        <v>88228</v>
      </c>
    </row>
    <row r="42" spans="1:13" x14ac:dyDescent="0.25">
      <c r="A42" t="str">
        <f t="shared" si="0"/>
        <v>EVEREST46022</v>
      </c>
      <c r="B42" s="100" t="s">
        <v>114</v>
      </c>
      <c r="C42" s="101">
        <v>46022</v>
      </c>
      <c r="D42" s="102">
        <v>4219</v>
      </c>
      <c r="E42" s="102">
        <v>1027</v>
      </c>
      <c r="F42" s="102">
        <v>769</v>
      </c>
      <c r="G42" s="102">
        <v>6015</v>
      </c>
      <c r="H42" s="103">
        <v>102398.37</v>
      </c>
      <c r="I42" s="103">
        <v>12224.01</v>
      </c>
      <c r="J42" s="102">
        <v>90174</v>
      </c>
      <c r="K42" s="102">
        <v>902</v>
      </c>
      <c r="L42" s="102">
        <v>91077</v>
      </c>
      <c r="M42" s="102">
        <v>85062</v>
      </c>
    </row>
    <row r="43" spans="1:13" x14ac:dyDescent="0.25">
      <c r="A43" t="str">
        <f t="shared" si="0"/>
        <v>EVEREST46053</v>
      </c>
      <c r="B43" s="100" t="s">
        <v>114</v>
      </c>
      <c r="C43" s="101">
        <v>46053</v>
      </c>
      <c r="D43" s="102">
        <v>4303</v>
      </c>
      <c r="E43" s="102">
        <v>451</v>
      </c>
      <c r="F43" s="102">
        <v>834</v>
      </c>
      <c r="G43" s="102">
        <v>5587</v>
      </c>
      <c r="H43" s="103">
        <v>102413.44</v>
      </c>
      <c r="I43" s="103">
        <v>11930.15</v>
      </c>
      <c r="J43" s="102">
        <v>90483</v>
      </c>
      <c r="K43" s="102">
        <v>838</v>
      </c>
      <c r="L43" s="102">
        <v>91321</v>
      </c>
      <c r="M43" s="102">
        <v>85734</v>
      </c>
    </row>
    <row r="44" spans="1:13" x14ac:dyDescent="0.25">
      <c r="A44" t="str">
        <f t="shared" si="0"/>
        <v>LIBERTY45991</v>
      </c>
      <c r="B44" s="100" t="s">
        <v>118</v>
      </c>
      <c r="C44" s="101">
        <v>45991</v>
      </c>
      <c r="D44" s="102">
        <v>4886</v>
      </c>
      <c r="E44" s="102">
        <v>708</v>
      </c>
      <c r="F44" s="102">
        <v>428</v>
      </c>
      <c r="G44" s="102">
        <v>6022</v>
      </c>
      <c r="H44" s="103">
        <v>45059.26</v>
      </c>
      <c r="I44" s="103">
        <v>3628.05</v>
      </c>
      <c r="J44" s="102">
        <v>41431</v>
      </c>
      <c r="K44" s="102">
        <v>697</v>
      </c>
      <c r="L44" s="102">
        <v>42128</v>
      </c>
      <c r="M44" s="102">
        <v>36106</v>
      </c>
    </row>
    <row r="45" spans="1:13" x14ac:dyDescent="0.25">
      <c r="A45" t="str">
        <f t="shared" si="0"/>
        <v>LIBERTY46022</v>
      </c>
      <c r="B45" s="100" t="s">
        <v>118</v>
      </c>
      <c r="C45" s="101">
        <v>46022</v>
      </c>
      <c r="D45" s="102">
        <v>4849</v>
      </c>
      <c r="E45" s="102">
        <v>830</v>
      </c>
      <c r="F45" s="102">
        <v>454</v>
      </c>
      <c r="G45" s="102">
        <v>6133</v>
      </c>
      <c r="H45" s="103">
        <v>45059.26</v>
      </c>
      <c r="I45" s="103">
        <v>3552.42</v>
      </c>
      <c r="J45" s="102">
        <v>41507</v>
      </c>
      <c r="K45" s="102">
        <v>920</v>
      </c>
      <c r="L45" s="102">
        <v>42427</v>
      </c>
      <c r="M45" s="102">
        <v>36294</v>
      </c>
    </row>
    <row r="46" spans="1:13" x14ac:dyDescent="0.25">
      <c r="A46" t="str">
        <f t="shared" si="0"/>
        <v>LIBERTY46053</v>
      </c>
      <c r="B46" s="100" t="s">
        <v>118</v>
      </c>
      <c r="C46" s="101">
        <v>46053</v>
      </c>
      <c r="D46" s="102">
        <v>5214</v>
      </c>
      <c r="E46" s="102">
        <v>990</v>
      </c>
      <c r="F46" s="102">
        <v>241</v>
      </c>
      <c r="G46" s="102">
        <v>6444</v>
      </c>
      <c r="H46" s="103">
        <v>45059.26</v>
      </c>
      <c r="I46" s="103">
        <v>4529.84</v>
      </c>
      <c r="J46" s="102">
        <v>40529</v>
      </c>
      <c r="K46" s="102">
        <v>1219</v>
      </c>
      <c r="L46" s="102">
        <v>41748</v>
      </c>
      <c r="M46" s="102">
        <v>35304</v>
      </c>
    </row>
    <row r="47" spans="1:13" x14ac:dyDescent="0.25">
      <c r="A47" t="str">
        <f t="shared" si="0"/>
        <v>HDI SEGUROS45991</v>
      </c>
      <c r="B47" s="100" t="s">
        <v>97</v>
      </c>
      <c r="C47" s="101">
        <v>45991</v>
      </c>
      <c r="D47" s="102">
        <v>206826</v>
      </c>
      <c r="E47" s="102">
        <v>13744</v>
      </c>
      <c r="F47" s="102">
        <v>13181</v>
      </c>
      <c r="G47" s="102">
        <v>233751</v>
      </c>
      <c r="H47" s="103">
        <v>587720.18999999994</v>
      </c>
      <c r="I47" s="103">
        <v>134447.35999999999</v>
      </c>
      <c r="J47" s="102">
        <v>453273</v>
      </c>
      <c r="K47" s="102">
        <v>35063</v>
      </c>
      <c r="L47" s="102">
        <v>488335</v>
      </c>
      <c r="M47" s="102">
        <v>254584</v>
      </c>
    </row>
    <row r="48" spans="1:13" x14ac:dyDescent="0.25">
      <c r="A48" t="str">
        <f t="shared" si="0"/>
        <v>HDI SEGUROS46022</v>
      </c>
      <c r="B48" s="100" t="s">
        <v>97</v>
      </c>
      <c r="C48" s="101">
        <v>46022</v>
      </c>
      <c r="D48" s="102">
        <v>206806</v>
      </c>
      <c r="E48" s="102">
        <v>14119</v>
      </c>
      <c r="F48" s="102">
        <v>12276</v>
      </c>
      <c r="G48" s="102">
        <v>233201</v>
      </c>
      <c r="H48" s="103">
        <v>565313.4</v>
      </c>
      <c r="I48" s="103">
        <v>148830.24</v>
      </c>
      <c r="J48" s="102">
        <v>416483</v>
      </c>
      <c r="K48" s="102">
        <v>34980</v>
      </c>
      <c r="L48" s="102">
        <v>451463</v>
      </c>
      <c r="M48" s="102">
        <v>218262</v>
      </c>
    </row>
    <row r="49" spans="1:13" x14ac:dyDescent="0.25">
      <c r="A49" t="str">
        <f t="shared" si="0"/>
        <v>HDI SEGUROS46053</v>
      </c>
      <c r="B49" s="100" t="s">
        <v>97</v>
      </c>
      <c r="C49" s="101">
        <v>46053</v>
      </c>
      <c r="D49" s="102">
        <v>207133</v>
      </c>
      <c r="E49" s="102">
        <v>14045</v>
      </c>
      <c r="F49" s="102">
        <v>11908</v>
      </c>
      <c r="G49" s="102">
        <v>233085</v>
      </c>
      <c r="H49" s="103">
        <v>570584.29</v>
      </c>
      <c r="I49" s="103">
        <v>150476.99</v>
      </c>
      <c r="J49" s="102">
        <v>420107</v>
      </c>
      <c r="K49" s="102">
        <v>34963</v>
      </c>
      <c r="L49" s="102">
        <v>455070</v>
      </c>
      <c r="M49" s="102">
        <v>221985</v>
      </c>
    </row>
    <row r="50" spans="1:13" x14ac:dyDescent="0.25">
      <c r="A50" t="str">
        <f t="shared" si="0"/>
        <v>MAPFRE45991</v>
      </c>
      <c r="B50" s="100" t="s">
        <v>11</v>
      </c>
      <c r="C50" s="101">
        <v>45991</v>
      </c>
      <c r="D50" s="102">
        <v>234670</v>
      </c>
      <c r="E50" s="102">
        <v>19221</v>
      </c>
      <c r="F50" s="102">
        <v>39267</v>
      </c>
      <c r="G50" s="102">
        <v>293158</v>
      </c>
      <c r="H50" s="103">
        <v>561872.28</v>
      </c>
      <c r="I50" s="103">
        <v>171462.74</v>
      </c>
      <c r="J50" s="102">
        <v>390410</v>
      </c>
      <c r="K50" s="102">
        <v>43974</v>
      </c>
      <c r="L50" s="102">
        <v>434383</v>
      </c>
      <c r="M50" s="102">
        <v>141226</v>
      </c>
    </row>
    <row r="51" spans="1:13" x14ac:dyDescent="0.25">
      <c r="A51" t="str">
        <f t="shared" si="0"/>
        <v>MAPFRE46022</v>
      </c>
      <c r="B51" s="100" t="s">
        <v>11</v>
      </c>
      <c r="C51" s="101">
        <v>46022</v>
      </c>
      <c r="D51" s="102">
        <v>234453</v>
      </c>
      <c r="E51" s="102">
        <v>22649</v>
      </c>
      <c r="F51" s="102">
        <v>45107</v>
      </c>
      <c r="G51" s="102">
        <v>302209</v>
      </c>
      <c r="H51" s="103">
        <v>581736.67000000004</v>
      </c>
      <c r="I51" s="103">
        <v>194594.73</v>
      </c>
      <c r="J51" s="102">
        <v>387142</v>
      </c>
      <c r="K51" s="102">
        <v>45331</v>
      </c>
      <c r="L51" s="102">
        <v>432473</v>
      </c>
      <c r="M51" s="102">
        <v>130264</v>
      </c>
    </row>
    <row r="52" spans="1:13" x14ac:dyDescent="0.25">
      <c r="A52" t="str">
        <f t="shared" si="0"/>
        <v>MAPFRE46053</v>
      </c>
      <c r="B52" s="100" t="s">
        <v>11</v>
      </c>
      <c r="C52" s="101">
        <v>46053</v>
      </c>
      <c r="D52" s="102">
        <v>229270</v>
      </c>
      <c r="E52" s="102">
        <v>19460</v>
      </c>
      <c r="F52" s="102">
        <v>38333</v>
      </c>
      <c r="G52" s="102">
        <v>287062</v>
      </c>
      <c r="H52" s="103">
        <v>587071.9</v>
      </c>
      <c r="I52" s="103">
        <v>188506.93</v>
      </c>
      <c r="J52" s="102">
        <v>398565</v>
      </c>
      <c r="K52" s="102">
        <v>43059</v>
      </c>
      <c r="L52" s="102">
        <v>441624</v>
      </c>
      <c r="M52" s="102">
        <v>154562</v>
      </c>
    </row>
    <row r="53" spans="1:13" x14ac:dyDescent="0.25">
      <c r="A53" t="str">
        <f t="shared" si="0"/>
        <v>MUNDIAL45991</v>
      </c>
      <c r="B53" s="100" t="s">
        <v>12</v>
      </c>
      <c r="C53" s="101">
        <v>45991</v>
      </c>
      <c r="D53" s="102">
        <v>190160</v>
      </c>
      <c r="E53" s="102">
        <v>13977</v>
      </c>
      <c r="F53" s="102">
        <v>5842</v>
      </c>
      <c r="G53" s="102">
        <v>209979</v>
      </c>
      <c r="H53" s="103">
        <v>294815.01</v>
      </c>
      <c r="I53" s="103">
        <v>35587.61</v>
      </c>
      <c r="J53" s="102">
        <v>259227</v>
      </c>
      <c r="K53" s="102">
        <v>479</v>
      </c>
      <c r="L53" s="102">
        <v>259706</v>
      </c>
      <c r="M53" s="102">
        <v>49727</v>
      </c>
    </row>
    <row r="54" spans="1:13" x14ac:dyDescent="0.25">
      <c r="A54" t="str">
        <f t="shared" si="0"/>
        <v>MUNDIAL46022</v>
      </c>
      <c r="B54" s="100" t="s">
        <v>12</v>
      </c>
      <c r="C54" s="101">
        <v>46022</v>
      </c>
      <c r="D54" s="102">
        <v>200194</v>
      </c>
      <c r="E54" s="102">
        <v>14311</v>
      </c>
      <c r="F54" s="102">
        <v>3281</v>
      </c>
      <c r="G54" s="102">
        <v>217785</v>
      </c>
      <c r="H54" s="103">
        <v>298940.45</v>
      </c>
      <c r="I54" s="103">
        <v>36002.949999999997</v>
      </c>
      <c r="J54" s="102">
        <v>262938</v>
      </c>
      <c r="K54" s="102">
        <v>1214</v>
      </c>
      <c r="L54" s="102">
        <v>264152</v>
      </c>
      <c r="M54" s="102">
        <v>46367</v>
      </c>
    </row>
    <row r="55" spans="1:13" x14ac:dyDescent="0.25">
      <c r="A55" t="str">
        <f t="shared" si="0"/>
        <v>MUNDIAL46053</v>
      </c>
      <c r="B55" s="100" t="s">
        <v>12</v>
      </c>
      <c r="C55" s="101">
        <v>46053</v>
      </c>
      <c r="D55" s="102">
        <v>206586</v>
      </c>
      <c r="E55" s="102">
        <v>15657</v>
      </c>
      <c r="F55" s="102">
        <v>2113</v>
      </c>
      <c r="G55" s="102">
        <v>224356</v>
      </c>
      <c r="H55" s="103">
        <v>338036.46</v>
      </c>
      <c r="I55" s="103">
        <v>28515.96</v>
      </c>
      <c r="J55" s="102">
        <v>309520</v>
      </c>
      <c r="K55" s="102">
        <v>481</v>
      </c>
      <c r="L55" s="102">
        <v>310002</v>
      </c>
      <c r="M55" s="102">
        <v>85645</v>
      </c>
    </row>
    <row r="56" spans="1:13" x14ac:dyDescent="0.25">
      <c r="A56" t="str">
        <f t="shared" si="0"/>
        <v>NACIONAL45991</v>
      </c>
      <c r="B56" s="100" t="s">
        <v>13</v>
      </c>
      <c r="C56" s="101">
        <v>45991</v>
      </c>
      <c r="D56" s="102">
        <v>14973</v>
      </c>
      <c r="E56" s="102">
        <v>7023</v>
      </c>
      <c r="F56" s="102">
        <v>1442</v>
      </c>
      <c r="G56" s="102">
        <v>23438</v>
      </c>
      <c r="H56" s="103">
        <v>109124.52</v>
      </c>
      <c r="I56" s="103">
        <v>2296.0300000000002</v>
      </c>
      <c r="J56" s="102">
        <v>106828</v>
      </c>
      <c r="K56" s="102">
        <v>395</v>
      </c>
      <c r="L56" s="102">
        <v>107223</v>
      </c>
      <c r="M56" s="102">
        <v>83785</v>
      </c>
    </row>
    <row r="57" spans="1:13" x14ac:dyDescent="0.25">
      <c r="A57" t="str">
        <f t="shared" si="0"/>
        <v>NACIONAL46022</v>
      </c>
      <c r="B57" s="100" t="s">
        <v>13</v>
      </c>
      <c r="C57" s="101">
        <v>46022</v>
      </c>
      <c r="D57" s="102">
        <v>18791</v>
      </c>
      <c r="E57" s="102">
        <v>11406</v>
      </c>
      <c r="F57" s="102">
        <v>1288</v>
      </c>
      <c r="G57" s="102">
        <v>31485</v>
      </c>
      <c r="H57" s="103">
        <v>112547.1</v>
      </c>
      <c r="I57" s="103">
        <v>16083.16</v>
      </c>
      <c r="J57" s="102">
        <v>96464</v>
      </c>
      <c r="K57" s="102">
        <v>1573</v>
      </c>
      <c r="L57" s="102">
        <v>98036</v>
      </c>
      <c r="M57" s="102">
        <v>66551</v>
      </c>
    </row>
    <row r="58" spans="1:13" x14ac:dyDescent="0.25">
      <c r="A58" t="str">
        <f t="shared" si="0"/>
        <v>NACIONAL46053</v>
      </c>
      <c r="B58" s="100" t="s">
        <v>13</v>
      </c>
      <c r="C58" s="101">
        <v>46053</v>
      </c>
      <c r="D58" s="102">
        <v>18636</v>
      </c>
      <c r="E58" s="102">
        <v>11252</v>
      </c>
      <c r="F58" s="102">
        <v>1360</v>
      </c>
      <c r="G58" s="102">
        <v>31248</v>
      </c>
      <c r="H58" s="103">
        <v>113839.43</v>
      </c>
      <c r="I58" s="103">
        <v>14162.48</v>
      </c>
      <c r="J58" s="102">
        <v>99677</v>
      </c>
      <c r="K58" s="102">
        <v>1626</v>
      </c>
      <c r="L58" s="102">
        <v>101303</v>
      </c>
      <c r="M58" s="102">
        <v>70055</v>
      </c>
    </row>
    <row r="59" spans="1:13" x14ac:dyDescent="0.25">
      <c r="A59" t="str">
        <f t="shared" ref="A59:A82" si="1">+B59&amp;C59</f>
        <v>PREVISORA45991</v>
      </c>
      <c r="B59" s="100" t="s">
        <v>14</v>
      </c>
      <c r="C59" s="101">
        <v>45991</v>
      </c>
      <c r="D59" s="102">
        <v>402151</v>
      </c>
      <c r="E59" s="102">
        <v>34963</v>
      </c>
      <c r="F59" s="102">
        <v>66347</v>
      </c>
      <c r="G59" s="102">
        <v>503460</v>
      </c>
      <c r="H59" s="103">
        <v>900164.64</v>
      </c>
      <c r="I59" s="103">
        <v>174711.42</v>
      </c>
      <c r="J59" s="102">
        <v>725453</v>
      </c>
      <c r="K59" s="102">
        <v>0</v>
      </c>
      <c r="L59" s="102">
        <v>725453</v>
      </c>
      <c r="M59" s="102">
        <v>221993</v>
      </c>
    </row>
    <row r="60" spans="1:13" x14ac:dyDescent="0.25">
      <c r="A60" t="str">
        <f t="shared" si="1"/>
        <v>PREVISORA46022</v>
      </c>
      <c r="B60" s="100" t="s">
        <v>14</v>
      </c>
      <c r="C60" s="101">
        <v>46022</v>
      </c>
      <c r="D60" s="102">
        <v>406808</v>
      </c>
      <c r="E60" s="102">
        <v>39313</v>
      </c>
      <c r="F60" s="102">
        <v>73203</v>
      </c>
      <c r="G60" s="102">
        <v>519324</v>
      </c>
      <c r="H60" s="103">
        <v>880976.63</v>
      </c>
      <c r="I60" s="103">
        <v>179137.81</v>
      </c>
      <c r="J60" s="102">
        <v>701839</v>
      </c>
      <c r="K60" s="102">
        <v>3639</v>
      </c>
      <c r="L60" s="102">
        <v>705477</v>
      </c>
      <c r="M60" s="102">
        <v>186154</v>
      </c>
    </row>
    <row r="61" spans="1:13" x14ac:dyDescent="0.25">
      <c r="A61" t="str">
        <f t="shared" si="1"/>
        <v>PREVISORA46053</v>
      </c>
      <c r="B61" s="100" t="s">
        <v>14</v>
      </c>
      <c r="C61" s="101">
        <v>46053</v>
      </c>
      <c r="D61" s="102">
        <v>404789</v>
      </c>
      <c r="E61" s="102">
        <v>39014</v>
      </c>
      <c r="F61" s="102">
        <v>76573</v>
      </c>
      <c r="G61" s="102">
        <v>520377</v>
      </c>
      <c r="H61" s="103">
        <v>880822.56</v>
      </c>
      <c r="I61" s="103">
        <v>173590.52</v>
      </c>
      <c r="J61" s="102">
        <v>707232</v>
      </c>
      <c r="K61" s="102">
        <v>0</v>
      </c>
      <c r="L61" s="102">
        <v>707232</v>
      </c>
      <c r="M61" s="102">
        <v>186855</v>
      </c>
    </row>
    <row r="62" spans="1:13" x14ac:dyDescent="0.25">
      <c r="A62" t="str">
        <f t="shared" si="1"/>
        <v>QUALITAS45991</v>
      </c>
      <c r="B62" s="100" t="s">
        <v>116</v>
      </c>
      <c r="C62" s="101">
        <v>45991</v>
      </c>
      <c r="D62" s="102">
        <v>3274</v>
      </c>
      <c r="E62" s="102">
        <v>548</v>
      </c>
      <c r="F62" s="102">
        <v>198</v>
      </c>
      <c r="G62" s="102">
        <v>4020</v>
      </c>
      <c r="H62" s="103">
        <v>47645.08</v>
      </c>
      <c r="I62" s="103">
        <v>18929.41</v>
      </c>
      <c r="J62" s="102">
        <v>28716</v>
      </c>
      <c r="K62" s="102">
        <v>0</v>
      </c>
      <c r="L62" s="102">
        <v>28716</v>
      </c>
      <c r="M62" s="102">
        <v>24696</v>
      </c>
    </row>
    <row r="63" spans="1:13" x14ac:dyDescent="0.25">
      <c r="A63" t="str">
        <f t="shared" si="1"/>
        <v>QUALITAS46022</v>
      </c>
      <c r="B63" s="100" t="s">
        <v>116</v>
      </c>
      <c r="C63" s="101">
        <v>46022</v>
      </c>
      <c r="D63" s="102">
        <v>4150</v>
      </c>
      <c r="E63" s="102">
        <v>736</v>
      </c>
      <c r="F63" s="102">
        <v>347</v>
      </c>
      <c r="G63" s="102">
        <v>5233</v>
      </c>
      <c r="H63" s="103">
        <v>47428.04</v>
      </c>
      <c r="I63" s="103">
        <v>23794.26</v>
      </c>
      <c r="J63" s="102">
        <v>23634</v>
      </c>
      <c r="K63" s="102">
        <v>0</v>
      </c>
      <c r="L63" s="102">
        <v>23634</v>
      </c>
      <c r="M63" s="102">
        <v>18401</v>
      </c>
    </row>
    <row r="64" spans="1:13" x14ac:dyDescent="0.25">
      <c r="A64" t="str">
        <f t="shared" si="1"/>
        <v>QUALITAS46053</v>
      </c>
      <c r="B64" s="100" t="s">
        <v>116</v>
      </c>
      <c r="C64" s="101">
        <v>46053</v>
      </c>
      <c r="D64" s="102">
        <v>4904</v>
      </c>
      <c r="E64" s="102">
        <v>799</v>
      </c>
      <c r="F64" s="102">
        <v>616</v>
      </c>
      <c r="G64" s="102">
        <v>6319</v>
      </c>
      <c r="H64" s="103">
        <v>57436.27</v>
      </c>
      <c r="I64" s="103">
        <v>36873.86</v>
      </c>
      <c r="J64" s="102">
        <v>20562</v>
      </c>
      <c r="K64" s="102">
        <v>0</v>
      </c>
      <c r="L64" s="102">
        <v>20562</v>
      </c>
      <c r="M64" s="102">
        <v>14243</v>
      </c>
    </row>
    <row r="65" spans="1:13" x14ac:dyDescent="0.25">
      <c r="A65" t="str">
        <f t="shared" si="1"/>
        <v>SBS SEGUROS45991</v>
      </c>
      <c r="B65" s="100" t="s">
        <v>95</v>
      </c>
      <c r="C65" s="101">
        <v>45991</v>
      </c>
      <c r="D65" s="102">
        <v>142847</v>
      </c>
      <c r="E65" s="102">
        <v>8950</v>
      </c>
      <c r="F65" s="102">
        <v>40529</v>
      </c>
      <c r="G65" s="102">
        <v>192325</v>
      </c>
      <c r="H65" s="103">
        <v>326828.06</v>
      </c>
      <c r="I65" s="103">
        <v>57200.82</v>
      </c>
      <c r="J65" s="102">
        <v>269627</v>
      </c>
      <c r="K65" s="102">
        <v>19954</v>
      </c>
      <c r="L65" s="102">
        <v>289581</v>
      </c>
      <c r="M65" s="102">
        <v>97256</v>
      </c>
    </row>
    <row r="66" spans="1:13" x14ac:dyDescent="0.25">
      <c r="A66" t="str">
        <f t="shared" si="1"/>
        <v>SBS SEGUROS46022</v>
      </c>
      <c r="B66" s="100" t="s">
        <v>95</v>
      </c>
      <c r="C66" s="101">
        <v>46022</v>
      </c>
      <c r="D66" s="102">
        <v>156337</v>
      </c>
      <c r="E66" s="102">
        <v>9736</v>
      </c>
      <c r="F66" s="102">
        <v>40063</v>
      </c>
      <c r="G66" s="102">
        <v>206136</v>
      </c>
      <c r="H66" s="103">
        <v>328084.98</v>
      </c>
      <c r="I66" s="103">
        <v>70837.240000000005</v>
      </c>
      <c r="J66" s="102">
        <v>257248</v>
      </c>
      <c r="K66" s="102">
        <v>30920</v>
      </c>
      <c r="L66" s="102">
        <v>288168</v>
      </c>
      <c r="M66" s="102">
        <v>82032</v>
      </c>
    </row>
    <row r="67" spans="1:13" x14ac:dyDescent="0.25">
      <c r="A67" t="str">
        <f t="shared" si="1"/>
        <v>SBS SEGUROS46053</v>
      </c>
      <c r="B67" s="100" t="s">
        <v>95</v>
      </c>
      <c r="C67" s="101">
        <v>46053</v>
      </c>
      <c r="D67" s="102">
        <v>161402</v>
      </c>
      <c r="E67" s="102">
        <v>8836</v>
      </c>
      <c r="F67" s="102">
        <v>40673</v>
      </c>
      <c r="G67" s="102">
        <v>210911</v>
      </c>
      <c r="H67" s="103">
        <v>337870.9</v>
      </c>
      <c r="I67" s="103">
        <v>67408.36</v>
      </c>
      <c r="J67" s="102">
        <v>270463</v>
      </c>
      <c r="K67" s="102">
        <v>23716</v>
      </c>
      <c r="L67" s="102">
        <v>294178</v>
      </c>
      <c r="M67" s="102">
        <v>83267</v>
      </c>
    </row>
    <row r="68" spans="1:13" x14ac:dyDescent="0.25">
      <c r="A68" t="str">
        <f t="shared" si="1"/>
        <v>SEGUREXPO45991</v>
      </c>
      <c r="B68" s="100" t="s">
        <v>15</v>
      </c>
      <c r="C68" s="101">
        <v>45991</v>
      </c>
      <c r="D68" s="102">
        <v>6886</v>
      </c>
      <c r="E68" s="102">
        <v>2389</v>
      </c>
      <c r="F68" s="102">
        <v>1075</v>
      </c>
      <c r="G68" s="102">
        <v>10351</v>
      </c>
      <c r="H68" s="103">
        <v>34879.57</v>
      </c>
      <c r="I68" s="103">
        <v>1365.4</v>
      </c>
      <c r="J68" s="102">
        <v>33514</v>
      </c>
      <c r="K68" s="102">
        <v>0</v>
      </c>
      <c r="L68" s="102">
        <v>33514</v>
      </c>
      <c r="M68" s="102">
        <v>23164</v>
      </c>
    </row>
    <row r="69" spans="1:13" x14ac:dyDescent="0.25">
      <c r="A69" t="str">
        <f t="shared" si="1"/>
        <v>SEGUREXPO46022</v>
      </c>
      <c r="B69" s="100" t="s">
        <v>15</v>
      </c>
      <c r="C69" s="101">
        <v>46022</v>
      </c>
      <c r="D69" s="102">
        <v>6959</v>
      </c>
      <c r="E69" s="102">
        <v>2221</v>
      </c>
      <c r="F69" s="102">
        <v>1017</v>
      </c>
      <c r="G69" s="102">
        <v>10198</v>
      </c>
      <c r="H69" s="103">
        <v>33526.44</v>
      </c>
      <c r="I69" s="103">
        <v>1401.12</v>
      </c>
      <c r="J69" s="102">
        <v>32125</v>
      </c>
      <c r="K69" s="102">
        <v>36</v>
      </c>
      <c r="L69" s="102">
        <v>32161</v>
      </c>
      <c r="M69" s="102">
        <v>21964</v>
      </c>
    </row>
    <row r="70" spans="1:13" x14ac:dyDescent="0.25">
      <c r="A70" t="str">
        <f t="shared" si="1"/>
        <v>SEGUREXPO46053</v>
      </c>
      <c r="B70" s="100" t="s">
        <v>15</v>
      </c>
      <c r="C70" s="101">
        <v>46053</v>
      </c>
      <c r="D70" s="102">
        <v>7014</v>
      </c>
      <c r="E70" s="102">
        <v>2443</v>
      </c>
      <c r="F70" s="102">
        <v>1350</v>
      </c>
      <c r="G70" s="102">
        <v>10807</v>
      </c>
      <c r="H70" s="103">
        <v>33434.54</v>
      </c>
      <c r="I70" s="103">
        <v>1365.4</v>
      </c>
      <c r="J70" s="102">
        <v>32069</v>
      </c>
      <c r="K70" s="102">
        <v>0</v>
      </c>
      <c r="L70" s="102">
        <v>32069</v>
      </c>
      <c r="M70" s="102">
        <v>21262</v>
      </c>
    </row>
    <row r="71" spans="1:13" x14ac:dyDescent="0.25">
      <c r="A71" t="str">
        <f t="shared" si="1"/>
        <v>SOLIDARIA45991</v>
      </c>
      <c r="B71" s="100" t="s">
        <v>16</v>
      </c>
      <c r="C71" s="101">
        <v>45991</v>
      </c>
      <c r="D71" s="102">
        <v>85218</v>
      </c>
      <c r="E71" s="102">
        <v>7637</v>
      </c>
      <c r="F71" s="102">
        <v>0</v>
      </c>
      <c r="G71" s="102">
        <v>92854</v>
      </c>
      <c r="H71" s="103">
        <v>404916.75</v>
      </c>
      <c r="I71" s="103">
        <v>7974.44</v>
      </c>
      <c r="J71" s="102">
        <v>396942</v>
      </c>
      <c r="K71" s="102">
        <v>0</v>
      </c>
      <c r="L71" s="102">
        <v>396942</v>
      </c>
      <c r="M71" s="102">
        <v>304088</v>
      </c>
    </row>
    <row r="72" spans="1:13" x14ac:dyDescent="0.25">
      <c r="A72" t="str">
        <f t="shared" si="1"/>
        <v>SOLIDARIA46022</v>
      </c>
      <c r="B72" s="100" t="s">
        <v>16</v>
      </c>
      <c r="C72" s="101">
        <v>46022</v>
      </c>
      <c r="D72" s="102">
        <v>85276</v>
      </c>
      <c r="E72" s="102">
        <v>7465</v>
      </c>
      <c r="F72" s="102">
        <v>0</v>
      </c>
      <c r="G72" s="102">
        <v>92741</v>
      </c>
      <c r="H72" s="103">
        <v>412627.01</v>
      </c>
      <c r="I72" s="103">
        <v>7974.44</v>
      </c>
      <c r="J72" s="102">
        <v>404653</v>
      </c>
      <c r="K72" s="102">
        <v>0</v>
      </c>
      <c r="L72" s="102">
        <v>404653</v>
      </c>
      <c r="M72" s="102">
        <v>311912</v>
      </c>
    </row>
    <row r="73" spans="1:13" x14ac:dyDescent="0.25">
      <c r="A73" t="str">
        <f t="shared" si="1"/>
        <v>SOLIDARIA46053</v>
      </c>
      <c r="B73" s="100" t="s">
        <v>16</v>
      </c>
      <c r="C73" s="101">
        <v>46053</v>
      </c>
      <c r="D73" s="102">
        <v>84890</v>
      </c>
      <c r="E73" s="102">
        <v>8253</v>
      </c>
      <c r="F73" s="102">
        <v>0</v>
      </c>
      <c r="G73" s="102">
        <v>93143</v>
      </c>
      <c r="H73" s="103">
        <v>424773.76</v>
      </c>
      <c r="I73" s="103">
        <v>7974.44</v>
      </c>
      <c r="J73" s="102">
        <v>416799</v>
      </c>
      <c r="K73" s="102">
        <v>0</v>
      </c>
      <c r="L73" s="102">
        <v>416799</v>
      </c>
      <c r="M73" s="102">
        <v>323657</v>
      </c>
    </row>
    <row r="74" spans="1:13" x14ac:dyDescent="0.25">
      <c r="A74" t="str">
        <f t="shared" si="1"/>
        <v>SOLUNION45991</v>
      </c>
      <c r="B74" s="100" t="s">
        <v>17</v>
      </c>
      <c r="C74" s="101">
        <v>45991</v>
      </c>
      <c r="D74" s="102">
        <v>10601</v>
      </c>
      <c r="E74" s="102">
        <v>1412</v>
      </c>
      <c r="F74" s="102">
        <v>1875</v>
      </c>
      <c r="G74" s="102">
        <v>13888</v>
      </c>
      <c r="H74" s="103">
        <v>56162.78</v>
      </c>
      <c r="I74" s="103">
        <v>559.65</v>
      </c>
      <c r="J74" s="102">
        <v>55603</v>
      </c>
      <c r="K74" s="102">
        <v>267</v>
      </c>
      <c r="L74" s="102">
        <v>55871</v>
      </c>
      <c r="M74" s="102">
        <v>41983</v>
      </c>
    </row>
    <row r="75" spans="1:13" x14ac:dyDescent="0.25">
      <c r="A75" t="str">
        <f t="shared" si="1"/>
        <v>SOLUNION46022</v>
      </c>
      <c r="B75" s="100" t="s">
        <v>17</v>
      </c>
      <c r="C75" s="101">
        <v>46022</v>
      </c>
      <c r="D75" s="102">
        <v>10757</v>
      </c>
      <c r="E75" s="102">
        <v>869</v>
      </c>
      <c r="F75" s="102">
        <v>1713</v>
      </c>
      <c r="G75" s="102">
        <v>13339</v>
      </c>
      <c r="H75" s="103">
        <v>56201.22</v>
      </c>
      <c r="I75" s="103">
        <v>1924.94</v>
      </c>
      <c r="J75" s="102">
        <v>54276</v>
      </c>
      <c r="K75" s="102">
        <v>1633</v>
      </c>
      <c r="L75" s="102">
        <v>55909</v>
      </c>
      <c r="M75" s="102">
        <v>42570</v>
      </c>
    </row>
    <row r="76" spans="1:13" x14ac:dyDescent="0.25">
      <c r="A76" t="str">
        <f t="shared" si="1"/>
        <v>SOLUNION46053</v>
      </c>
      <c r="B76" s="100" t="s">
        <v>17</v>
      </c>
      <c r="C76" s="101">
        <v>46053</v>
      </c>
      <c r="D76" s="102">
        <v>10801</v>
      </c>
      <c r="E76" s="102">
        <v>949</v>
      </c>
      <c r="F76" s="102">
        <v>1734</v>
      </c>
      <c r="G76" s="102">
        <v>13485</v>
      </c>
      <c r="H76" s="103">
        <v>56201.22</v>
      </c>
      <c r="I76" s="103">
        <v>5389.97</v>
      </c>
      <c r="J76" s="102">
        <v>57741</v>
      </c>
      <c r="K76" s="102">
        <v>1633</v>
      </c>
      <c r="L76" s="102">
        <v>59374</v>
      </c>
      <c r="M76" s="102">
        <v>45889</v>
      </c>
    </row>
    <row r="77" spans="1:13" x14ac:dyDescent="0.25">
      <c r="A77" t="str">
        <f t="shared" si="1"/>
        <v>SURAMERICANA45991</v>
      </c>
      <c r="B77" s="100" t="s">
        <v>18</v>
      </c>
      <c r="C77" s="101">
        <v>45991</v>
      </c>
      <c r="D77" s="102">
        <v>375853</v>
      </c>
      <c r="E77" s="102">
        <v>57970</v>
      </c>
      <c r="F77" s="102">
        <v>35572</v>
      </c>
      <c r="G77" s="102">
        <v>469396</v>
      </c>
      <c r="H77" s="103">
        <v>1012123.54</v>
      </c>
      <c r="I77" s="103">
        <v>171574.13</v>
      </c>
      <c r="J77" s="102">
        <v>840549</v>
      </c>
      <c r="K77" s="102">
        <v>0</v>
      </c>
      <c r="L77" s="102">
        <v>840549</v>
      </c>
      <c r="M77" s="102">
        <v>371154</v>
      </c>
    </row>
    <row r="78" spans="1:13" x14ac:dyDescent="0.25">
      <c r="A78" t="str">
        <f t="shared" si="1"/>
        <v>SURAMERICANA46022</v>
      </c>
      <c r="B78" s="100" t="s">
        <v>18</v>
      </c>
      <c r="C78" s="101">
        <v>46022</v>
      </c>
      <c r="D78" s="102">
        <v>356007</v>
      </c>
      <c r="E78" s="102">
        <v>58273</v>
      </c>
      <c r="F78" s="102">
        <v>38403</v>
      </c>
      <c r="G78" s="102">
        <v>452683</v>
      </c>
      <c r="H78" s="103">
        <v>1073406.5</v>
      </c>
      <c r="I78" s="103">
        <v>186039.47</v>
      </c>
      <c r="J78" s="102">
        <v>887367</v>
      </c>
      <c r="K78" s="102">
        <v>0</v>
      </c>
      <c r="L78" s="102">
        <v>887367</v>
      </c>
      <c r="M78" s="102">
        <v>434684</v>
      </c>
    </row>
    <row r="79" spans="1:13" x14ac:dyDescent="0.25">
      <c r="A79" t="str">
        <f t="shared" si="1"/>
        <v>SURAMERICANA46053</v>
      </c>
      <c r="B79" s="100" t="s">
        <v>18</v>
      </c>
      <c r="C79" s="101">
        <v>46053</v>
      </c>
      <c r="D79" s="102">
        <v>354051</v>
      </c>
      <c r="E79" s="102">
        <v>58261</v>
      </c>
      <c r="F79" s="102">
        <v>42922</v>
      </c>
      <c r="G79" s="102">
        <v>455233</v>
      </c>
      <c r="H79" s="103">
        <v>1087028.1599999999</v>
      </c>
      <c r="I79" s="103">
        <v>185092.72</v>
      </c>
      <c r="J79" s="102">
        <v>901935</v>
      </c>
      <c r="K79" s="102">
        <v>0</v>
      </c>
      <c r="L79" s="102">
        <v>901935</v>
      </c>
      <c r="M79" s="102">
        <v>446702</v>
      </c>
    </row>
    <row r="80" spans="1:13" x14ac:dyDescent="0.25">
      <c r="A80" t="str">
        <f t="shared" si="1"/>
        <v>ZURICH45991</v>
      </c>
      <c r="B80" s="100" t="s">
        <v>19</v>
      </c>
      <c r="C80" s="101">
        <v>45991</v>
      </c>
      <c r="D80" s="102">
        <v>61241</v>
      </c>
      <c r="E80" s="102">
        <v>20717</v>
      </c>
      <c r="F80" s="102">
        <v>6883</v>
      </c>
      <c r="G80" s="102">
        <v>88841</v>
      </c>
      <c r="H80" s="103">
        <v>354000.81</v>
      </c>
      <c r="I80" s="103">
        <v>230237.94</v>
      </c>
      <c r="J80" s="102">
        <v>123763</v>
      </c>
      <c r="K80" s="102">
        <v>13326</v>
      </c>
      <c r="L80" s="102">
        <v>137089</v>
      </c>
      <c r="M80" s="102">
        <v>48248</v>
      </c>
    </row>
    <row r="81" spans="1:13" x14ac:dyDescent="0.25">
      <c r="A81" t="str">
        <f t="shared" si="1"/>
        <v>ZURICH46022</v>
      </c>
      <c r="B81" s="100" t="s">
        <v>19</v>
      </c>
      <c r="C81" s="101">
        <v>46022</v>
      </c>
      <c r="D81" s="102">
        <v>63249</v>
      </c>
      <c r="E81" s="102">
        <v>23008</v>
      </c>
      <c r="F81" s="102">
        <v>6927</v>
      </c>
      <c r="G81" s="102">
        <v>93184</v>
      </c>
      <c r="H81" s="103">
        <v>353875.54</v>
      </c>
      <c r="I81" s="103">
        <v>243348.25</v>
      </c>
      <c r="J81" s="102">
        <v>110527</v>
      </c>
      <c r="K81" s="102">
        <v>13978</v>
      </c>
      <c r="L81" s="102">
        <v>124505</v>
      </c>
      <c r="M81" s="102">
        <v>31321</v>
      </c>
    </row>
    <row r="82" spans="1:13" x14ac:dyDescent="0.25">
      <c r="A82" t="str">
        <f t="shared" si="1"/>
        <v>ZURICH46053</v>
      </c>
      <c r="B82" s="100" t="s">
        <v>19</v>
      </c>
      <c r="C82" s="101">
        <v>46053</v>
      </c>
      <c r="D82" s="102">
        <v>65654</v>
      </c>
      <c r="E82" s="102">
        <v>25388</v>
      </c>
      <c r="F82" s="102">
        <v>6716</v>
      </c>
      <c r="G82" s="102">
        <v>97758</v>
      </c>
      <c r="H82" s="103">
        <v>301575.53999999998</v>
      </c>
      <c r="I82" s="103">
        <v>193873.63</v>
      </c>
      <c r="J82" s="102">
        <v>107702</v>
      </c>
      <c r="K82" s="102">
        <v>14664</v>
      </c>
      <c r="L82" s="102">
        <v>122366</v>
      </c>
      <c r="M82" s="102">
        <v>24607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46053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34299</v>
      </c>
      <c r="C7" s="52">
        <f>+IFERROR(VLOOKUP($A7&amp;$E$3,BasePA_GEN!$A$2:$K$835,5,0),"N.A.")</f>
        <v>6474</v>
      </c>
      <c r="D7" s="52">
        <f>+IFERROR(VLOOKUP($A7&amp;$E$3,BasePA_GEN!$A$2:$K$835,6,0),"N.A.")</f>
        <v>1277</v>
      </c>
      <c r="E7" s="57">
        <f>+IFERROR(VLOOKUP($A7&amp;$E$3,BasePA_GEN!$A$2:$K$835,7,0),"N.A.")</f>
        <v>42051</v>
      </c>
      <c r="F7" s="58">
        <f>+IFERROR(VLOOKUP($A7&amp;$E$3,BasePA_GEN!$A$2:$K$835,8,0),"N.A.")</f>
        <v>162470.21</v>
      </c>
      <c r="G7" s="58">
        <f>+IFERROR(VLOOKUP($A7&amp;$E$3,BasePA_GEN!$A$2:$K$835,9,0),"N.A.")</f>
        <v>54480.46</v>
      </c>
      <c r="H7" s="58">
        <f>+IFERROR(VLOOKUP($A7&amp;$E$3,BasePA_GEN!$A$2:$K$835,10,0),"N.A.")</f>
        <v>107990</v>
      </c>
      <c r="I7" s="63">
        <f>+IFERROR(VLOOKUP($A7&amp;$E$3,BasePA_GEN!$A$2:$M$835,11,0),"N.A.")</f>
        <v>0</v>
      </c>
      <c r="J7" s="63">
        <f>+IFERROR(VLOOKUP($A7&amp;$E$3,BasePA_GEN!$A$2:$M$835,12,0),"N.A.")</f>
        <v>107990</v>
      </c>
      <c r="K7" s="59">
        <f>+IFERROR(VLOOKUP($A7&amp;$E$3,BasePA_GEN!$A$2:$M$835,13,0),"N.A.")</f>
        <v>65939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186789</v>
      </c>
      <c r="C8" s="52">
        <f>+IFERROR(VLOOKUP($A8&amp;$E$3,BasePA_GEN!$A$2:$K$835,5,0),"N.A.")</f>
        <v>7586</v>
      </c>
      <c r="D8" s="52">
        <f>+IFERROR(VLOOKUP($A8&amp;$E$3,BasePA_GEN!$A$2:$K$835,6,0),"N.A.")</f>
        <v>3571</v>
      </c>
      <c r="E8" s="57">
        <f>+IFERROR(VLOOKUP($A8&amp;$E$3,BasePA_GEN!$A$2:$K$835,7,0),"N.A.")</f>
        <v>197946</v>
      </c>
      <c r="F8" s="58">
        <f>+IFERROR(VLOOKUP($A8&amp;$E$3,BasePA_GEN!$A$2:$K$835,8,0),"N.A.")</f>
        <v>393794.26</v>
      </c>
      <c r="G8" s="58">
        <f>+IFERROR(VLOOKUP($A8&amp;$E$3,BasePA_GEN!$A$2:$K$835,9,0),"N.A.")</f>
        <v>27074.27</v>
      </c>
      <c r="H8" s="58">
        <f>+IFERROR(VLOOKUP($A8&amp;$E$3,BasePA_GEN!$A$2:$K$835,10,0),"N.A.")</f>
        <v>366720</v>
      </c>
      <c r="I8" s="63">
        <f>+IFERROR(VLOOKUP($A8&amp;$E$3,BasePA_GEN!$A$2:$M$835,11,0),"N.A.")</f>
        <v>10535</v>
      </c>
      <c r="J8" s="63">
        <f>+IFERROR(VLOOKUP($A8&amp;$E$3,BasePA_GEN!$A$2:$M$835,12,0),"N.A.")</f>
        <v>377255</v>
      </c>
      <c r="K8" s="59">
        <f>+IFERROR(VLOOKUP($A8&amp;$E$3,BasePA_GEN!$A$2:$M$835,13,0),"N.A.")</f>
        <v>179309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309023</v>
      </c>
      <c r="C9" s="52">
        <f>+IFERROR(VLOOKUP($A9&amp;$E$3,BasePA_GEN!$A$2:$K$835,5,0),"N.A.")</f>
        <v>21117</v>
      </c>
      <c r="D9" s="52">
        <f>+IFERROR(VLOOKUP($A9&amp;$E$3,BasePA_GEN!$A$2:$K$835,6,0),"N.A.")</f>
        <v>7321</v>
      </c>
      <c r="E9" s="57">
        <f>+IFERROR(VLOOKUP($A9&amp;$E$3,BasePA_GEN!$A$2:$K$835,7,0),"N.A.")</f>
        <v>337460</v>
      </c>
      <c r="F9" s="58">
        <f>+IFERROR(VLOOKUP($A9&amp;$E$3,BasePA_GEN!$A$2:$K$835,8,0),"N.A.")</f>
        <v>627485.56000000006</v>
      </c>
      <c r="G9" s="58">
        <f>+IFERROR(VLOOKUP($A9&amp;$E$3,BasePA_GEN!$A$2:$K$835,9,0),"N.A.")</f>
        <v>60889.68</v>
      </c>
      <c r="H9" s="58">
        <f>+IFERROR(VLOOKUP($A9&amp;$E$3,BasePA_GEN!$A$2:$K$835,10,0),"N.A.")</f>
        <v>566596</v>
      </c>
      <c r="I9" s="63">
        <f>+IFERROR(VLOOKUP($A9&amp;$E$3,BasePA_GEN!$A$2:$M$835,11,0),"N.A.")</f>
        <v>49641</v>
      </c>
      <c r="J9" s="63">
        <f>+IFERROR(VLOOKUP($A9&amp;$E$3,BasePA_GEN!$A$2:$M$835,12,0),"N.A.")</f>
        <v>616237</v>
      </c>
      <c r="K9" s="59">
        <f>+IFERROR(VLOOKUP($A9&amp;$E$3,BasePA_GEN!$A$2:$M$835,13,0),"N.A.")</f>
        <v>278777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23667</v>
      </c>
      <c r="C10" s="52">
        <f>+IFERROR(VLOOKUP($A10&amp;$E$3,BasePA_GEN!$A$2:$K$835,5,0),"N.A.")</f>
        <v>8045</v>
      </c>
      <c r="D10" s="52">
        <f>+IFERROR(VLOOKUP($A10&amp;$E$3,BasePA_GEN!$A$2:$K$835,6,0),"N.A.")</f>
        <v>791</v>
      </c>
      <c r="E10" s="57">
        <f>+IFERROR(VLOOKUP($A10&amp;$E$3,BasePA_GEN!$A$2:$K$835,7,0),"N.A.")</f>
        <v>32503</v>
      </c>
      <c r="F10" s="58">
        <f>+IFERROR(VLOOKUP($A10&amp;$E$3,BasePA_GEN!$A$2:$K$835,8,0),"N.A.")</f>
        <v>184631.15</v>
      </c>
      <c r="G10" s="58">
        <f>+IFERROR(VLOOKUP($A10&amp;$E$3,BasePA_GEN!$A$2:$K$835,9,0),"N.A.")</f>
        <v>8281.4</v>
      </c>
      <c r="H10" s="58">
        <f>+IFERROR(VLOOKUP($A10&amp;$E$3,BasePA_GEN!$A$2:$K$835,10,0),"N.A.")</f>
        <v>176350</v>
      </c>
      <c r="I10" s="63">
        <f>+IFERROR(VLOOKUP($A10&amp;$E$3,BasePA_GEN!$A$2:$M$835,11,0),"N.A.")</f>
        <v>3367</v>
      </c>
      <c r="J10" s="63">
        <f>+IFERROR(VLOOKUP($A10&amp;$E$3,BasePA_GEN!$A$2:$M$835,12,0),"N.A.")</f>
        <v>179716</v>
      </c>
      <c r="K10" s="59">
        <f>+IFERROR(VLOOKUP($A10&amp;$E$3,BasePA_GEN!$A$2:$M$835,13,0),"N.A.")</f>
        <v>147213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15564</v>
      </c>
      <c r="C11" s="52">
        <f>+IFERROR(VLOOKUP($A11&amp;$E$3,BasePA_GEN!$A$2:$K$835,5,0),"N.A.")</f>
        <v>1303</v>
      </c>
      <c r="D11" s="52">
        <f>+IFERROR(VLOOKUP($A11&amp;$E$3,BasePA_GEN!$A$2:$K$835,6,0),"N.A.")</f>
        <v>5114</v>
      </c>
      <c r="E11" s="57">
        <f>+IFERROR(VLOOKUP($A11&amp;$E$3,BasePA_GEN!$A$2:$K$835,7,0),"N.A.")</f>
        <v>21981</v>
      </c>
      <c r="F11" s="58">
        <f>+IFERROR(VLOOKUP($A11&amp;$E$3,BasePA_GEN!$A$2:$K$835,8,0),"N.A.")</f>
        <v>41081.99</v>
      </c>
      <c r="G11" s="58">
        <f>+IFERROR(VLOOKUP($A11&amp;$E$3,BasePA_GEN!$A$2:$K$835,9,0),"N.A.")</f>
        <v>1732.28</v>
      </c>
      <c r="H11" s="58">
        <f>+IFERROR(VLOOKUP($A11&amp;$E$3,BasePA_GEN!$A$2:$K$835,10,0),"N.A.")</f>
        <v>39350</v>
      </c>
      <c r="I11" s="63">
        <f>+IFERROR(VLOOKUP($A11&amp;$E$3,BasePA_GEN!$A$2:$M$835,11,0),"N.A.")</f>
        <v>1732</v>
      </c>
      <c r="J11" s="63">
        <f>+IFERROR(VLOOKUP($A11&amp;$E$3,BasePA_GEN!$A$2:$M$835,12,0),"N.A.")</f>
        <v>41082</v>
      </c>
      <c r="K11" s="59">
        <f>+IFERROR(VLOOKUP($A11&amp;$E$3,BasePA_GEN!$A$2:$M$835,13,0),"N.A.")</f>
        <v>19101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220956</v>
      </c>
      <c r="C12" s="52">
        <f>+IFERROR(VLOOKUP($A12&amp;$E$3,BasePA_GEN!$A$2:$K$835,5,0),"N.A.")</f>
        <v>26507</v>
      </c>
      <c r="D12" s="52">
        <f>+IFERROR(VLOOKUP($A12&amp;$E$3,BasePA_GEN!$A$2:$K$835,6,0),"N.A.")</f>
        <v>45113</v>
      </c>
      <c r="E12" s="57">
        <f>+IFERROR(VLOOKUP($A12&amp;$E$3,BasePA_GEN!$A$2:$K$835,7,0),"N.A.")</f>
        <v>292576</v>
      </c>
      <c r="F12" s="58">
        <f>+IFERROR(VLOOKUP($A12&amp;$E$3,BasePA_GEN!$A$2:$K$835,8,0),"N.A.")</f>
        <v>1705982.78</v>
      </c>
      <c r="G12" s="58">
        <f>+IFERROR(VLOOKUP($A12&amp;$E$3,BasePA_GEN!$A$2:$K$835,9,0),"N.A.")</f>
        <v>1108065.99</v>
      </c>
      <c r="H12" s="58">
        <f>+IFERROR(VLOOKUP($A12&amp;$E$3,BasePA_GEN!$A$2:$K$835,10,0),"N.A.")</f>
        <v>597917</v>
      </c>
      <c r="I12" s="63">
        <f>+IFERROR(VLOOKUP($A12&amp;$E$3,BasePA_GEN!$A$2:$M$835,11,0),"N.A.")</f>
        <v>0</v>
      </c>
      <c r="J12" s="63">
        <f>+IFERROR(VLOOKUP($A12&amp;$E$3,BasePA_GEN!$A$2:$M$835,12,0),"N.A.")</f>
        <v>597917</v>
      </c>
      <c r="K12" s="59">
        <f>+IFERROR(VLOOKUP($A12&amp;$E$3,BasePA_GEN!$A$2:$M$835,13,0),"N.A.")</f>
        <v>305341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224472</v>
      </c>
      <c r="C13" s="52">
        <f>+IFERROR(VLOOKUP($A13&amp;$E$3,BasePA_GEN!$A$2:$K$835,5,0),"N.A.")</f>
        <v>9068</v>
      </c>
      <c r="D13" s="52">
        <f>+IFERROR(VLOOKUP($A13&amp;$E$3,BasePA_GEN!$A$2:$K$835,6,0),"N.A.")</f>
        <v>6498</v>
      </c>
      <c r="E13" s="57">
        <f>+IFERROR(VLOOKUP($A13&amp;$E$3,BasePA_GEN!$A$2:$K$835,7,0),"N.A.")</f>
        <v>240038</v>
      </c>
      <c r="F13" s="58">
        <f>+IFERROR(VLOOKUP($A13&amp;$E$3,BasePA_GEN!$A$2:$K$835,8,0),"N.A.")</f>
        <v>518501.73</v>
      </c>
      <c r="G13" s="58">
        <f>+IFERROR(VLOOKUP($A13&amp;$E$3,BasePA_GEN!$A$2:$K$835,9,0),"N.A.")</f>
        <v>72003.48</v>
      </c>
      <c r="H13" s="58">
        <f>+IFERROR(VLOOKUP($A13&amp;$E$3,BasePA_GEN!$A$2:$K$835,10,0),"N.A.")</f>
        <v>446498</v>
      </c>
      <c r="I13" s="63">
        <f>+IFERROR(VLOOKUP($A13&amp;$E$3,BasePA_GEN!$A$2:$M$835,11,0),"N.A.")</f>
        <v>36006</v>
      </c>
      <c r="J13" s="63">
        <f>+IFERROR(VLOOKUP($A13&amp;$E$3,BasePA_GEN!$A$2:$M$835,12,0),"N.A.")</f>
        <v>482504</v>
      </c>
      <c r="K13" s="59">
        <f>+IFERROR(VLOOKUP($A13&amp;$E$3,BasePA_GEN!$A$2:$M$835,13,0),"N.A.")</f>
        <v>242466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74903</v>
      </c>
      <c r="C14" s="52">
        <f>+IFERROR(VLOOKUP($A14&amp;$E$3,BasePA_GEN!$A$2:$K$835,5,0),"N.A.")</f>
        <v>16805</v>
      </c>
      <c r="D14" s="52">
        <f>+IFERROR(VLOOKUP($A14&amp;$E$3,BasePA_GEN!$A$2:$K$835,6,0),"N.A.")</f>
        <v>53763</v>
      </c>
      <c r="E14" s="57">
        <f>+IFERROR(VLOOKUP($A14&amp;$E$3,BasePA_GEN!$A$2:$K$835,7,0),"N.A.")</f>
        <v>145471</v>
      </c>
      <c r="F14" s="58">
        <f>+IFERROR(VLOOKUP($A14&amp;$E$3,BasePA_GEN!$A$2:$K$835,8,0),"N.A.")</f>
        <v>326013.18</v>
      </c>
      <c r="G14" s="58">
        <f>+IFERROR(VLOOKUP($A14&amp;$E$3,BasePA_GEN!$A$2:$K$835,9,0),"N.A.")</f>
        <v>60270</v>
      </c>
      <c r="H14" s="58">
        <f>+IFERROR(VLOOKUP($A14&amp;$E$3,BasePA_GEN!$A$2:$K$835,10,0),"N.A.")</f>
        <v>265743</v>
      </c>
      <c r="I14" s="63">
        <f>+IFERROR(VLOOKUP($A14&amp;$E$3,BasePA_GEN!$A$2:$M$835,11,0),"N.A.")</f>
        <v>21821</v>
      </c>
      <c r="J14" s="63">
        <f>+IFERROR(VLOOKUP($A14&amp;$E$3,BasePA_GEN!$A$2:$M$835,12,0),"N.A.")</f>
        <v>287564</v>
      </c>
      <c r="K14" s="59">
        <f>+IFERROR(VLOOKUP($A14&amp;$E$3,BasePA_GEN!$A$2:$M$835,13,0),"N.A.")</f>
        <v>142093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2512</v>
      </c>
      <c r="C15" s="52">
        <f>+IFERROR(VLOOKUP($A15&amp;$E$3,BasePA_GEN!$A$2:$K$835,5,0),"N.A.")</f>
        <v>464</v>
      </c>
      <c r="D15" s="52">
        <f>+IFERROR(VLOOKUP($A15&amp;$E$3,BasePA_GEN!$A$2:$K$835,6,0),"N.A.")</f>
        <v>305</v>
      </c>
      <c r="E15" s="57">
        <f>+IFERROR(VLOOKUP($A15&amp;$E$3,BasePA_GEN!$A$2:$K$835,7,0),"N.A.")</f>
        <v>3281</v>
      </c>
      <c r="F15" s="58">
        <f>+IFERROR(VLOOKUP($A15&amp;$E$3,BasePA_GEN!$A$2:$K$835,8,0),"N.A.")</f>
        <v>27020.79</v>
      </c>
      <c r="G15" s="58">
        <f>+IFERROR(VLOOKUP($A15&amp;$E$3,BasePA_GEN!$A$2:$K$835,9,0),"N.A.")</f>
        <v>3336.02</v>
      </c>
      <c r="H15" s="58">
        <f>+IFERROR(VLOOKUP($A15&amp;$E$3,BasePA_GEN!$A$2:$K$835,10,0),"N.A.")</f>
        <v>23685</v>
      </c>
      <c r="I15" s="63">
        <f>+IFERROR(VLOOKUP($A15&amp;$E$3,BasePA_GEN!$A$2:$M$835,11,0),"N.A.")</f>
        <v>492</v>
      </c>
      <c r="J15" s="63">
        <f>+IFERROR(VLOOKUP($A15&amp;$E$3,BasePA_GEN!$A$2:$M$835,12,0),"N.A.")</f>
        <v>24177</v>
      </c>
      <c r="K15" s="59">
        <f>+IFERROR(VLOOKUP($A15&amp;$E$3,BasePA_GEN!$A$2:$M$835,13,0),"N.A.")</f>
        <v>20896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11015</v>
      </c>
      <c r="C16" s="52">
        <f>+IFERROR(VLOOKUP($A16&amp;$E$3,BasePA_GEN!$A$2:$K$835,5,0),"N.A.")</f>
        <v>3282</v>
      </c>
      <c r="D16" s="52">
        <f>+IFERROR(VLOOKUP($A16&amp;$E$3,BasePA_GEN!$A$2:$K$835,6,0),"N.A.")</f>
        <v>866</v>
      </c>
      <c r="E16" s="57">
        <f>+IFERROR(VLOOKUP($A16&amp;$E$3,BasePA_GEN!$A$2:$K$835,7,0),"N.A.")</f>
        <v>15163</v>
      </c>
      <c r="F16" s="58">
        <f>+IFERROR(VLOOKUP($A16&amp;$E$3,BasePA_GEN!$A$2:$K$835,8,0),"N.A.")</f>
        <v>106120.36</v>
      </c>
      <c r="G16" s="58">
        <f>+IFERROR(VLOOKUP($A16&amp;$E$3,BasePA_GEN!$A$2:$K$835,9,0),"N.A.")</f>
        <v>611.92999999999995</v>
      </c>
      <c r="H16" s="58">
        <f>+IFERROR(VLOOKUP($A16&amp;$E$3,BasePA_GEN!$A$2:$K$835,10,0),"N.A.")</f>
        <v>105508</v>
      </c>
      <c r="I16" s="63">
        <f>+IFERROR(VLOOKUP($A16&amp;$E$3,BasePA_GEN!$A$2:$M$835,11,0),"N.A.")</f>
        <v>612</v>
      </c>
      <c r="J16" s="63">
        <f>+IFERROR(VLOOKUP($A16&amp;$E$3,BasePA_GEN!$A$2:$M$835,12,0),"N.A.")</f>
        <v>106120</v>
      </c>
      <c r="K16" s="59">
        <f>+IFERROR(VLOOKUP($A16&amp;$E$3,BasePA_GEN!$A$2:$M$835,13,0),"N.A.")</f>
        <v>90957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22720</v>
      </c>
      <c r="C17" s="52">
        <f>+IFERROR(VLOOKUP($A17&amp;$E$3,BasePA_GEN!$A$2:$K$835,5,0),"N.A.")</f>
        <v>13142</v>
      </c>
      <c r="D17" s="52">
        <f>+IFERROR(VLOOKUP($A17&amp;$E$3,BasePA_GEN!$A$2:$K$835,6,0),"N.A.")</f>
        <v>5962</v>
      </c>
      <c r="E17" s="57">
        <f>+IFERROR(VLOOKUP($A17&amp;$E$3,BasePA_GEN!$A$2:$K$835,7,0),"N.A.")</f>
        <v>41824</v>
      </c>
      <c r="F17" s="58">
        <f>+IFERROR(VLOOKUP($A17&amp;$E$3,BasePA_GEN!$A$2:$K$835,8,0),"N.A.")</f>
        <v>156923.60999999999</v>
      </c>
      <c r="G17" s="58">
        <f>+IFERROR(VLOOKUP($A17&amp;$E$3,BasePA_GEN!$A$2:$K$835,9,0),"N.A.")</f>
        <v>15634.06</v>
      </c>
      <c r="H17" s="58">
        <f>+IFERROR(VLOOKUP($A17&amp;$E$3,BasePA_GEN!$A$2:$K$835,10,0),"N.A.")</f>
        <v>141290</v>
      </c>
      <c r="I17" s="63">
        <f>+IFERROR(VLOOKUP($A17&amp;$E$3,BasePA_GEN!$A$2:$M$835,11,0),"N.A.")</f>
        <v>6274</v>
      </c>
      <c r="J17" s="63">
        <f>+IFERROR(VLOOKUP($A17&amp;$E$3,BasePA_GEN!$A$2:$M$835,12,0),"N.A.")</f>
        <v>147563</v>
      </c>
      <c r="K17" s="59">
        <f>+IFERROR(VLOOKUP($A17&amp;$E$3,BasePA_GEN!$A$2:$M$835,13,0),"N.A.")</f>
        <v>105739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41529</v>
      </c>
      <c r="C18" s="52">
        <f>+IFERROR(VLOOKUP($A18&amp;$E$3,BasePA_GEN!$A$2:$K$835,5,0),"N.A.")</f>
        <v>7074</v>
      </c>
      <c r="D18" s="52">
        <f>+IFERROR(VLOOKUP($A18&amp;$E$3,BasePA_GEN!$A$2:$K$835,6,0),"N.A.")</f>
        <v>427</v>
      </c>
      <c r="E18" s="57">
        <f>+IFERROR(VLOOKUP($A18&amp;$E$3,BasePA_GEN!$A$2:$K$835,7,0),"N.A.")</f>
        <v>49030</v>
      </c>
      <c r="F18" s="58">
        <f>+IFERROR(VLOOKUP($A18&amp;$E$3,BasePA_GEN!$A$2:$K$835,8,0),"N.A.")</f>
        <v>124934.89</v>
      </c>
      <c r="G18" s="58">
        <f>+IFERROR(VLOOKUP($A18&amp;$E$3,BasePA_GEN!$A$2:$K$835,9,0),"N.A.")</f>
        <v>30908.66</v>
      </c>
      <c r="H18" s="58">
        <f>+IFERROR(VLOOKUP($A18&amp;$E$3,BasePA_GEN!$A$2:$K$835,10,0),"N.A.")</f>
        <v>94026</v>
      </c>
      <c r="I18" s="63">
        <f>+IFERROR(VLOOKUP($A18&amp;$E$3,BasePA_GEN!$A$2:$M$835,11,0),"N.A.")</f>
        <v>0</v>
      </c>
      <c r="J18" s="63">
        <f>+IFERROR(VLOOKUP($A18&amp;$E$3,BasePA_GEN!$A$2:$M$835,12,0),"N.A.")</f>
        <v>94026</v>
      </c>
      <c r="K18" s="59">
        <f>+IFERROR(VLOOKUP($A18&amp;$E$3,BasePA_GEN!$A$2:$M$835,13,0),"N.A.")</f>
        <v>44996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172511</v>
      </c>
      <c r="C19" s="52">
        <f>+IFERROR(VLOOKUP($A19&amp;$E$3,BasePA_GEN!$A$2:$K$835,5,0),"N.A.")</f>
        <v>41842</v>
      </c>
      <c r="D19" s="52">
        <f>+IFERROR(VLOOKUP($A19&amp;$E$3,BasePA_GEN!$A$2:$K$835,6,0),"N.A.")</f>
        <v>27858</v>
      </c>
      <c r="E19" s="57">
        <f>+IFERROR(VLOOKUP($A19&amp;$E$3,BasePA_GEN!$A$2:$K$835,7,0),"N.A.")</f>
        <v>242212</v>
      </c>
      <c r="F19" s="58">
        <f>+IFERROR(VLOOKUP($A19&amp;$E$3,BasePA_GEN!$A$2:$K$835,8,0),"N.A.")</f>
        <v>424455.42</v>
      </c>
      <c r="G19" s="58">
        <f>+IFERROR(VLOOKUP($A19&amp;$E$3,BasePA_GEN!$A$2:$K$835,9,0),"N.A.")</f>
        <v>43318.49</v>
      </c>
      <c r="H19" s="58">
        <f>+IFERROR(VLOOKUP($A19&amp;$E$3,BasePA_GEN!$A$2:$K$835,10,0),"N.A.")</f>
        <v>381137</v>
      </c>
      <c r="I19" s="63">
        <f>+IFERROR(VLOOKUP($A19&amp;$E$3,BasePA_GEN!$A$2:$M$835,11,0),"N.A.")</f>
        <v>33676</v>
      </c>
      <c r="J19" s="63">
        <f>+IFERROR(VLOOKUP($A19&amp;$E$3,BasePA_GEN!$A$2:$M$835,12,0),"N.A.")</f>
        <v>414813</v>
      </c>
      <c r="K19" s="59">
        <f>+IFERROR(VLOOKUP($A19&amp;$E$3,BasePA_GEN!$A$2:$M$835,13,0),"N.A.")</f>
        <v>172601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4303</v>
      </c>
      <c r="C20" s="52">
        <f>+IFERROR(VLOOKUP($A20&amp;$E$3,BasePA_GEN!$A$2:$K$835,5,0),"N.A.")</f>
        <v>451</v>
      </c>
      <c r="D20" s="52">
        <f>+IFERROR(VLOOKUP($A20&amp;$E$3,BasePA_GEN!$A$2:$K$835,6,0),"N.A.")</f>
        <v>834</v>
      </c>
      <c r="E20" s="57">
        <f>+IFERROR(VLOOKUP($A20&amp;$E$3,BasePA_GEN!$A$2:$K$835,7,0),"N.A.")</f>
        <v>5587</v>
      </c>
      <c r="F20" s="58">
        <f>+IFERROR(VLOOKUP($A20&amp;$E$3,BasePA_GEN!$A$2:$K$835,8,0),"N.A.")</f>
        <v>102413.44</v>
      </c>
      <c r="G20" s="58">
        <f>+IFERROR(VLOOKUP($A20&amp;$E$3,BasePA_GEN!$A$2:$K$835,9,0),"N.A.")</f>
        <v>11930.15</v>
      </c>
      <c r="H20" s="58">
        <f>+IFERROR(VLOOKUP($A20&amp;$E$3,BasePA_GEN!$A$2:$K$835,10,0),"N.A.")</f>
        <v>90483</v>
      </c>
      <c r="I20" s="63">
        <f>+IFERROR(VLOOKUP($A20&amp;$E$3,BasePA_GEN!$A$2:$M$835,11,0),"N.A.")</f>
        <v>838</v>
      </c>
      <c r="J20" s="63">
        <f>+IFERROR(VLOOKUP($A20&amp;$E$3,BasePA_GEN!$A$2:$M$835,12,0),"N.A.")</f>
        <v>91321</v>
      </c>
      <c r="K20" s="59">
        <f>+IFERROR(VLOOKUP($A20&amp;$E$3,BasePA_GEN!$A$2:$M$835,13,0),"N.A.")</f>
        <v>85734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207133</v>
      </c>
      <c r="C21" s="52">
        <f>+IFERROR(VLOOKUP($A21&amp;$E$3,BasePA_GEN!$A$2:$K$835,5,0),"N.A.")</f>
        <v>14045</v>
      </c>
      <c r="D21" s="52">
        <f>+IFERROR(VLOOKUP($A21&amp;$E$3,BasePA_GEN!$A$2:$K$835,6,0),"N.A.")</f>
        <v>11908</v>
      </c>
      <c r="E21" s="57">
        <f>+IFERROR(VLOOKUP($A21&amp;$E$3,BasePA_GEN!$A$2:$K$835,7,0),"N.A.")</f>
        <v>233085</v>
      </c>
      <c r="F21" s="58">
        <f>+IFERROR(VLOOKUP($A21&amp;$E$3,BasePA_GEN!$A$2:$K$835,8,0),"N.A.")</f>
        <v>570584.29</v>
      </c>
      <c r="G21" s="58">
        <f>+IFERROR(VLOOKUP($A21&amp;$E$3,BasePA_GEN!$A$2:$K$835,9,0),"N.A.")</f>
        <v>150476.99</v>
      </c>
      <c r="H21" s="58">
        <f>+IFERROR(VLOOKUP($A21&amp;$E$3,BasePA_GEN!$A$2:$K$835,10,0),"N.A.")</f>
        <v>420107</v>
      </c>
      <c r="I21" s="63">
        <f>+IFERROR(VLOOKUP($A21&amp;$E$3,BasePA_GEN!$A$2:$M$835,11,0),"N.A.")</f>
        <v>34963</v>
      </c>
      <c r="J21" s="63">
        <f>+IFERROR(VLOOKUP($A21&amp;$E$3,BasePA_GEN!$A$2:$M$835,12,0),"N.A.")</f>
        <v>455070</v>
      </c>
      <c r="K21" s="59">
        <f>+IFERROR(VLOOKUP($A21&amp;$E$3,BasePA_GEN!$A$2:$M$835,13,0),"N.A.")</f>
        <v>221985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5214</v>
      </c>
      <c r="C22" s="52">
        <f>+IFERROR(VLOOKUP($A22&amp;$E$3,BasePA_GEN!$A$2:$K$835,5,0),"N.A.")</f>
        <v>990</v>
      </c>
      <c r="D22" s="52">
        <f>+IFERROR(VLOOKUP($A22&amp;$E$3,BasePA_GEN!$A$2:$K$835,6,0),"N.A.")</f>
        <v>241</v>
      </c>
      <c r="E22" s="57">
        <f>+IFERROR(VLOOKUP($A22&amp;$E$3,BasePA_GEN!$A$2:$K$835,7,0),"N.A.")</f>
        <v>6444</v>
      </c>
      <c r="F22" s="58">
        <f>+IFERROR(VLOOKUP($A22&amp;$E$3,BasePA_GEN!$A$2:$K$835,8,0),"N.A.")</f>
        <v>45059.26</v>
      </c>
      <c r="G22" s="58">
        <f>+IFERROR(VLOOKUP($A22&amp;$E$3,BasePA_GEN!$A$2:$K$835,9,0),"N.A.")</f>
        <v>4529.84</v>
      </c>
      <c r="H22" s="58">
        <f>+IFERROR(VLOOKUP($A22&amp;$E$3,BasePA_GEN!$A$2:$K$835,10,0),"N.A.")</f>
        <v>40529</v>
      </c>
      <c r="I22" s="63">
        <f>+IFERROR(VLOOKUP($A22&amp;$E$3,BasePA_GEN!$A$2:$M$835,11,0),"N.A.")</f>
        <v>1219</v>
      </c>
      <c r="J22" s="63">
        <f>+IFERROR(VLOOKUP($A22&amp;$E$3,BasePA_GEN!$A$2:$M$835,12,0),"N.A.")</f>
        <v>41748</v>
      </c>
      <c r="K22" s="59">
        <f>+IFERROR(VLOOKUP($A22&amp;$E$3,BasePA_GEN!$A$2:$M$835,13,0),"N.A.")</f>
        <v>35304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229270</v>
      </c>
      <c r="C23" s="52">
        <f>+IFERROR(VLOOKUP($A23&amp;$E$3,BasePA_GEN!$A$2:$K$835,5,0),"N.A.")</f>
        <v>19460</v>
      </c>
      <c r="D23" s="52">
        <f>+IFERROR(VLOOKUP($A23&amp;$E$3,BasePA_GEN!$A$2:$K$835,6,0),"N.A.")</f>
        <v>38333</v>
      </c>
      <c r="E23" s="57">
        <f>+IFERROR(VLOOKUP($A23&amp;$E$3,BasePA_GEN!$A$2:$K$835,7,0),"N.A.")</f>
        <v>287062</v>
      </c>
      <c r="F23" s="58">
        <f>+IFERROR(VLOOKUP($A23&amp;$E$3,BasePA_GEN!$A$2:$K$835,8,0),"N.A.")</f>
        <v>587071.9</v>
      </c>
      <c r="G23" s="58">
        <f>+IFERROR(VLOOKUP($A23&amp;$E$3,BasePA_GEN!$A$2:$K$835,9,0),"N.A.")</f>
        <v>188506.93</v>
      </c>
      <c r="H23" s="58">
        <f>+IFERROR(VLOOKUP($A23&amp;$E$3,BasePA_GEN!$A$2:$K$835,10,0),"N.A.")</f>
        <v>398565</v>
      </c>
      <c r="I23" s="63">
        <f>+IFERROR(VLOOKUP($A23&amp;$E$3,BasePA_GEN!$A$2:$M$835,11,0),"N.A.")</f>
        <v>43059</v>
      </c>
      <c r="J23" s="63">
        <f>+IFERROR(VLOOKUP($A23&amp;$E$3,BasePA_GEN!$A$2:$M$835,12,0),"N.A.")</f>
        <v>441624</v>
      </c>
      <c r="K23" s="59">
        <f>+IFERROR(VLOOKUP($A23&amp;$E$3,BasePA_GEN!$A$2:$M$835,13,0),"N.A.")</f>
        <v>154562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206586</v>
      </c>
      <c r="C24" s="52">
        <f>+IFERROR(VLOOKUP($A24&amp;$E$3,BasePA_GEN!$A$2:$K$835,5,0),"N.A.")</f>
        <v>15657</v>
      </c>
      <c r="D24" s="52">
        <f>+IFERROR(VLOOKUP($A24&amp;$E$3,BasePA_GEN!$A$2:$K$835,6,0),"N.A.")</f>
        <v>2113</v>
      </c>
      <c r="E24" s="57">
        <f>+IFERROR(VLOOKUP($A24&amp;$E$3,BasePA_GEN!$A$2:$K$835,7,0),"N.A.")</f>
        <v>224356</v>
      </c>
      <c r="F24" s="58">
        <f>+IFERROR(VLOOKUP($A24&amp;$E$3,BasePA_GEN!$A$2:$K$835,8,0),"N.A.")</f>
        <v>338036.46</v>
      </c>
      <c r="G24" s="58">
        <f>+IFERROR(VLOOKUP($A24&amp;$E$3,BasePA_GEN!$A$2:$K$835,9,0),"N.A.")</f>
        <v>28515.96</v>
      </c>
      <c r="H24" s="58">
        <f>+IFERROR(VLOOKUP($A24&amp;$E$3,BasePA_GEN!$A$2:$K$835,10,0),"N.A.")</f>
        <v>309520</v>
      </c>
      <c r="I24" s="63">
        <f>+IFERROR(VLOOKUP($A24&amp;$E$3,BasePA_GEN!$A$2:$M$835,11,0),"N.A.")</f>
        <v>481</v>
      </c>
      <c r="J24" s="63">
        <f>+IFERROR(VLOOKUP($A24&amp;$E$3,BasePA_GEN!$A$2:$M$835,12,0),"N.A.")</f>
        <v>310002</v>
      </c>
      <c r="K24" s="59">
        <f>+IFERROR(VLOOKUP($A24&amp;$E$3,BasePA_GEN!$A$2:$M$835,13,0),"N.A.")</f>
        <v>85645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18636</v>
      </c>
      <c r="C25" s="52">
        <f>+IFERROR(VLOOKUP($A25&amp;$E$3,BasePA_GEN!$A$2:$K$835,5,0),"N.A.")</f>
        <v>11252</v>
      </c>
      <c r="D25" s="52">
        <f>+IFERROR(VLOOKUP($A25&amp;$E$3,BasePA_GEN!$A$2:$K$835,6,0),"N.A.")</f>
        <v>1360</v>
      </c>
      <c r="E25" s="57">
        <f>+IFERROR(VLOOKUP($A25&amp;$E$3,BasePA_GEN!$A$2:$K$835,7,0),"N.A.")</f>
        <v>31248</v>
      </c>
      <c r="F25" s="58">
        <f>+IFERROR(VLOOKUP($A25&amp;$E$3,BasePA_GEN!$A$2:$K$835,8,0),"N.A.")</f>
        <v>113839.43</v>
      </c>
      <c r="G25" s="58">
        <f>+IFERROR(VLOOKUP($A25&amp;$E$3,BasePA_GEN!$A$2:$K$835,9,0),"N.A.")</f>
        <v>14162.48</v>
      </c>
      <c r="H25" s="58">
        <f>+IFERROR(VLOOKUP($A25&amp;$E$3,BasePA_GEN!$A$2:$K$835,10,0),"N.A.")</f>
        <v>99677</v>
      </c>
      <c r="I25" s="63">
        <f>+IFERROR(VLOOKUP($A25&amp;$E$3,BasePA_GEN!$A$2:$M$835,11,0),"N.A.")</f>
        <v>1626</v>
      </c>
      <c r="J25" s="63">
        <f>+IFERROR(VLOOKUP($A25&amp;$E$3,BasePA_GEN!$A$2:$M$835,12,0),"N.A.")</f>
        <v>101303</v>
      </c>
      <c r="K25" s="59">
        <f>+IFERROR(VLOOKUP($A25&amp;$E$3,BasePA_GEN!$A$2:$M$835,13,0),"N.A.")</f>
        <v>70055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404789</v>
      </c>
      <c r="C26" s="52">
        <f>+IFERROR(VLOOKUP($A26&amp;$E$3,BasePA_GEN!$A$2:$K$835,5,0),"N.A.")</f>
        <v>39014</v>
      </c>
      <c r="D26" s="52">
        <f>+IFERROR(VLOOKUP($A26&amp;$E$3,BasePA_GEN!$A$2:$K$835,6,0),"N.A.")</f>
        <v>76573</v>
      </c>
      <c r="E26" s="57">
        <f>+IFERROR(VLOOKUP($A26&amp;$E$3,BasePA_GEN!$A$2:$K$835,7,0),"N.A.")</f>
        <v>520377</v>
      </c>
      <c r="F26" s="58">
        <f>+IFERROR(VLOOKUP($A26&amp;$E$3,BasePA_GEN!$A$2:$K$835,8,0),"N.A.")</f>
        <v>880822.56</v>
      </c>
      <c r="G26" s="58">
        <f>+IFERROR(VLOOKUP($A26&amp;$E$3,BasePA_GEN!$A$2:$K$835,9,0),"N.A.")</f>
        <v>173590.52</v>
      </c>
      <c r="H26" s="58">
        <f>+IFERROR(VLOOKUP($A26&amp;$E$3,BasePA_GEN!$A$2:$K$835,10,0),"N.A.")</f>
        <v>707232</v>
      </c>
      <c r="I26" s="63">
        <f>+IFERROR(VLOOKUP($A26&amp;$E$3,BasePA_GEN!$A$2:$M$835,11,0),"N.A.")</f>
        <v>0</v>
      </c>
      <c r="J26" s="63">
        <f>+IFERROR(VLOOKUP($A26&amp;$E$3,BasePA_GEN!$A$2:$M$835,12,0),"N.A.")</f>
        <v>707232</v>
      </c>
      <c r="K26" s="59">
        <f>+IFERROR(VLOOKUP($A26&amp;$E$3,BasePA_GEN!$A$2:$M$835,13,0),"N.A.")</f>
        <v>186855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4904</v>
      </c>
      <c r="C27" s="52">
        <f>+IFERROR(VLOOKUP($A27&amp;$E$3,BasePA_GEN!$A$2:$K$835,5,0),"N.A.")</f>
        <v>799</v>
      </c>
      <c r="D27" s="52">
        <f>+IFERROR(VLOOKUP($A27&amp;$E$3,BasePA_GEN!$A$2:$K$835,6,0),"N.A.")</f>
        <v>616</v>
      </c>
      <c r="E27" s="57">
        <f>+IFERROR(VLOOKUP($A27&amp;$E$3,BasePA_GEN!$A$2:$K$835,7,0),"N.A.")</f>
        <v>6319</v>
      </c>
      <c r="F27" s="58">
        <f>+IFERROR(VLOOKUP($A27&amp;$E$3,BasePA_GEN!$A$2:$K$835,8,0),"N.A.")</f>
        <v>57436.27</v>
      </c>
      <c r="G27" s="58">
        <f>+IFERROR(VLOOKUP($A27&amp;$E$3,BasePA_GEN!$A$2:$K$835,9,0),"N.A.")</f>
        <v>36873.86</v>
      </c>
      <c r="H27" s="58">
        <f>+IFERROR(VLOOKUP($A27&amp;$E$3,BasePA_GEN!$A$2:$K$835,10,0),"N.A.")</f>
        <v>20562</v>
      </c>
      <c r="I27" s="63">
        <f>+IFERROR(VLOOKUP($A27&amp;$E$3,BasePA_GEN!$A$2:$M$835,11,0),"N.A.")</f>
        <v>0</v>
      </c>
      <c r="J27" s="63">
        <f>+IFERROR(VLOOKUP($A27&amp;$E$3,BasePA_GEN!$A$2:$M$835,12,0),"N.A.")</f>
        <v>20562</v>
      </c>
      <c r="K27" s="59">
        <f>+IFERROR(VLOOKUP($A27&amp;$E$3,BasePA_GEN!$A$2:$M$835,13,0),"N.A.")</f>
        <v>14243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161402</v>
      </c>
      <c r="C28" s="52">
        <f>+IFERROR(VLOOKUP($A28&amp;$E$3,BasePA_GEN!$A$2:$K$835,5,0),"N.A.")</f>
        <v>8836</v>
      </c>
      <c r="D28" s="52">
        <f>+IFERROR(VLOOKUP($A28&amp;$E$3,BasePA_GEN!$A$2:$K$835,6,0),"N.A.")</f>
        <v>40673</v>
      </c>
      <c r="E28" s="57">
        <f>+IFERROR(VLOOKUP($A28&amp;$E$3,BasePA_GEN!$A$2:$K$835,7,0),"N.A.")</f>
        <v>210911</v>
      </c>
      <c r="F28" s="58">
        <f>+IFERROR(VLOOKUP($A28&amp;$E$3,BasePA_GEN!$A$2:$K$835,8,0),"N.A.")</f>
        <v>337870.9</v>
      </c>
      <c r="G28" s="58">
        <f>+IFERROR(VLOOKUP($A28&amp;$E$3,BasePA_GEN!$A$2:$K$835,9,0),"N.A.")</f>
        <v>67408.36</v>
      </c>
      <c r="H28" s="58">
        <f>+IFERROR(VLOOKUP($A28&amp;$E$3,BasePA_GEN!$A$2:$K$835,10,0),"N.A.")</f>
        <v>270463</v>
      </c>
      <c r="I28" s="63">
        <f>+IFERROR(VLOOKUP($A28&amp;$E$3,BasePA_GEN!$A$2:$M$835,11,0),"N.A.")</f>
        <v>23716</v>
      </c>
      <c r="J28" s="63">
        <f>+IFERROR(VLOOKUP($A28&amp;$E$3,BasePA_GEN!$A$2:$M$835,12,0),"N.A.")</f>
        <v>294178</v>
      </c>
      <c r="K28" s="59">
        <f>+IFERROR(VLOOKUP($A28&amp;$E$3,BasePA_GEN!$A$2:$M$835,13,0),"N.A.")</f>
        <v>83267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7014</v>
      </c>
      <c r="C29" s="52">
        <f>+IFERROR(VLOOKUP($A29&amp;$E$3,BasePA_GEN!$A$2:$K$835,5,0),"N.A.")</f>
        <v>2443</v>
      </c>
      <c r="D29" s="52">
        <f>+IFERROR(VLOOKUP($A29&amp;$E$3,BasePA_GEN!$A$2:$K$835,6,0),"N.A.")</f>
        <v>1350</v>
      </c>
      <c r="E29" s="57">
        <f>+IFERROR(VLOOKUP($A29&amp;$E$3,BasePA_GEN!$A$2:$K$835,7,0),"N.A.")</f>
        <v>10807</v>
      </c>
      <c r="F29" s="58">
        <f>+IFERROR(VLOOKUP($A29&amp;$E$3,BasePA_GEN!$A$2:$K$835,8,0),"N.A.")</f>
        <v>33434.54</v>
      </c>
      <c r="G29" s="58">
        <f>+IFERROR(VLOOKUP($A29&amp;$E$3,BasePA_GEN!$A$2:$K$835,9,0),"N.A.")</f>
        <v>1365.4</v>
      </c>
      <c r="H29" s="58">
        <f>+IFERROR(VLOOKUP($A29&amp;$E$3,BasePA_GEN!$A$2:$K$835,10,0),"N.A.")</f>
        <v>32069</v>
      </c>
      <c r="I29" s="63">
        <f>+IFERROR(VLOOKUP($A29&amp;$E$3,BasePA_GEN!$A$2:$M$835,11,0),"N.A.")</f>
        <v>0</v>
      </c>
      <c r="J29" s="63">
        <f>+IFERROR(VLOOKUP($A29&amp;$E$3,BasePA_GEN!$A$2:$M$835,12,0),"N.A.")</f>
        <v>32069</v>
      </c>
      <c r="K29" s="59">
        <f>+IFERROR(VLOOKUP($A29&amp;$E$3,BasePA_GEN!$A$2:$M$835,13,0),"N.A.")</f>
        <v>21262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84890</v>
      </c>
      <c r="C30" s="52">
        <f>+IFERROR(VLOOKUP($A30&amp;$E$3,BasePA_GEN!$A$2:$K$835,5,0),"N.A.")</f>
        <v>8253</v>
      </c>
      <c r="D30" s="52">
        <f>+IFERROR(VLOOKUP($A30&amp;$E$3,BasePA_GEN!$A$2:$K$835,6,0),"N.A.")</f>
        <v>0</v>
      </c>
      <c r="E30" s="57">
        <f>+IFERROR(VLOOKUP($A30&amp;$E$3,BasePA_GEN!$A$2:$K$835,7,0),"N.A.")</f>
        <v>93143</v>
      </c>
      <c r="F30" s="58">
        <f>+IFERROR(VLOOKUP($A30&amp;$E$3,BasePA_GEN!$A$2:$K$835,8,0),"N.A.")</f>
        <v>424773.76</v>
      </c>
      <c r="G30" s="58">
        <f>+IFERROR(VLOOKUP($A30&amp;$E$3,BasePA_GEN!$A$2:$K$835,9,0),"N.A.")</f>
        <v>7974.44</v>
      </c>
      <c r="H30" s="58">
        <f>+IFERROR(VLOOKUP($A30&amp;$E$3,BasePA_GEN!$A$2:$K$835,10,0),"N.A.")</f>
        <v>416799</v>
      </c>
      <c r="I30" s="63">
        <f>+IFERROR(VLOOKUP($A30&amp;$E$3,BasePA_GEN!$A$2:$M$835,11,0),"N.A.")</f>
        <v>0</v>
      </c>
      <c r="J30" s="63">
        <f>+IFERROR(VLOOKUP($A30&amp;$E$3,BasePA_GEN!$A$2:$M$835,12,0),"N.A.")</f>
        <v>416799</v>
      </c>
      <c r="K30" s="59">
        <f>+IFERROR(VLOOKUP($A30&amp;$E$3,BasePA_GEN!$A$2:$M$835,13,0),"N.A.")</f>
        <v>323657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10801</v>
      </c>
      <c r="C31" s="52">
        <f>+IFERROR(VLOOKUP($A31&amp;$E$3,BasePA_GEN!$A$2:$K$835,5,0),"N.A.")</f>
        <v>949</v>
      </c>
      <c r="D31" s="52">
        <f>+IFERROR(VLOOKUP($A31&amp;$E$3,BasePA_GEN!$A$2:$K$835,6,0),"N.A.")</f>
        <v>1734</v>
      </c>
      <c r="E31" s="57">
        <f>+IFERROR(VLOOKUP($A31&amp;$E$3,BasePA_GEN!$A$2:$K$835,7,0),"N.A.")</f>
        <v>13485</v>
      </c>
      <c r="F31" s="58">
        <f>+IFERROR(VLOOKUP($A31&amp;$E$3,BasePA_GEN!$A$2:$K$835,8,0),"N.A.")</f>
        <v>56201.22</v>
      </c>
      <c r="G31" s="58">
        <f>+IFERROR(VLOOKUP($A31&amp;$E$3,BasePA_GEN!$A$2:$K$835,9,0),"N.A.")</f>
        <v>5389.97</v>
      </c>
      <c r="H31" s="58">
        <f>+IFERROR(VLOOKUP($A31&amp;$E$3,BasePA_GEN!$A$2:$K$835,10,0),"N.A.")</f>
        <v>57741</v>
      </c>
      <c r="I31" s="63">
        <f>+IFERROR(VLOOKUP($A31&amp;$E$3,BasePA_GEN!$A$2:$M$835,11,0),"N.A.")</f>
        <v>1633</v>
      </c>
      <c r="J31" s="63">
        <f>+IFERROR(VLOOKUP($A31&amp;$E$3,BasePA_GEN!$A$2:$M$835,12,0),"N.A.")</f>
        <v>59374</v>
      </c>
      <c r="K31" s="59">
        <f>+IFERROR(VLOOKUP($A31&amp;$E$3,BasePA_GEN!$A$2:$M$835,13,0),"N.A.")</f>
        <v>45889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354051</v>
      </c>
      <c r="C32" s="52">
        <f>+IFERROR(VLOOKUP($A32&amp;$E$3,BasePA_GEN!$A$2:$K$835,5,0),"N.A.")</f>
        <v>58261</v>
      </c>
      <c r="D32" s="52">
        <f>+IFERROR(VLOOKUP($A32&amp;$E$3,BasePA_GEN!$A$2:$K$835,6,0),"N.A.")</f>
        <v>42922</v>
      </c>
      <c r="E32" s="57">
        <f>+IFERROR(VLOOKUP($A32&amp;$E$3,BasePA_GEN!$A$2:$K$835,7,0),"N.A.")</f>
        <v>455233</v>
      </c>
      <c r="F32" s="58">
        <f>+IFERROR(VLOOKUP($A32&amp;$E$3,BasePA_GEN!$A$2:$K$835,8,0),"N.A.")</f>
        <v>1087028.1599999999</v>
      </c>
      <c r="G32" s="58">
        <f>+IFERROR(VLOOKUP($A32&amp;$E$3,BasePA_GEN!$A$2:$K$835,9,0),"N.A.")</f>
        <v>185092.72</v>
      </c>
      <c r="H32" s="58">
        <f>+IFERROR(VLOOKUP($A32&amp;$E$3,BasePA_GEN!$A$2:$K$835,10,0),"N.A.")</f>
        <v>901935</v>
      </c>
      <c r="I32" s="63">
        <f>+IFERROR(VLOOKUP($A32&amp;$E$3,BasePA_GEN!$A$2:$M$835,11,0),"N.A.")</f>
        <v>0</v>
      </c>
      <c r="J32" s="63">
        <f>+IFERROR(VLOOKUP($A32&amp;$E$3,BasePA_GEN!$A$2:$M$835,12,0),"N.A.")</f>
        <v>901935</v>
      </c>
      <c r="K32" s="59">
        <f>+IFERROR(VLOOKUP($A32&amp;$E$3,BasePA_GEN!$A$2:$M$835,13,0),"N.A.")</f>
        <v>446702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65654</v>
      </c>
      <c r="C33" s="54">
        <f>+IFERROR(VLOOKUP($A33&amp;$E$3,BasePA_GEN!$A$2:$K$835,5,0),"N.A.")</f>
        <v>25388</v>
      </c>
      <c r="D33" s="54">
        <f>+IFERROR(VLOOKUP($A33&amp;$E$3,BasePA_GEN!$A$2:$K$835,6,0),"N.A.")</f>
        <v>6716</v>
      </c>
      <c r="E33" s="60">
        <f>+IFERROR(VLOOKUP($A33&amp;$E$3,BasePA_GEN!$A$2:$K$835,7,0),"N.A.")</f>
        <v>97758</v>
      </c>
      <c r="F33" s="61">
        <f>+IFERROR(VLOOKUP($A33&amp;$E$3,BasePA_GEN!$A$2:$K$835,8,0),"N.A.")</f>
        <v>301575.53999999998</v>
      </c>
      <c r="G33" s="61">
        <f>+IFERROR(VLOOKUP($A33&amp;$E$3,BasePA_GEN!$A$2:$K$835,9,0),"N.A.")</f>
        <v>193873.63</v>
      </c>
      <c r="H33" s="61">
        <f>+IFERROR(VLOOKUP($A33&amp;$E$3,BasePA_GEN!$A$2:$K$835,10,0),"N.A.")</f>
        <v>107702</v>
      </c>
      <c r="I33" s="64">
        <f>+IFERROR(VLOOKUP($A33&amp;$E$3,BasePA_GEN!$A$2:$M$835,11,0),"N.A.")</f>
        <v>14664</v>
      </c>
      <c r="J33" s="64">
        <f>+IFERROR(VLOOKUP($A33&amp;$E$3,BasePA_GEN!$A$2:$M$835,12,0),"N.A.")</f>
        <v>122366</v>
      </c>
      <c r="K33" s="62">
        <f>+IFERROR(VLOOKUP($A33&amp;$E$3,BasePA_GEN!$A$2:$M$835,13,0),"N.A.")</f>
        <v>24607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VIDA45991</v>
      </c>
      <c r="B2" s="1" t="s">
        <v>20</v>
      </c>
      <c r="C2" s="34">
        <v>45991</v>
      </c>
      <c r="D2" s="104">
        <v>2231959</v>
      </c>
      <c r="E2" s="104">
        <v>223711</v>
      </c>
      <c r="F2" s="104">
        <v>2455670</v>
      </c>
      <c r="G2" s="21">
        <v>2393497.17</v>
      </c>
      <c r="H2" s="21">
        <v>28939.599999999999</v>
      </c>
      <c r="I2" s="104">
        <v>2364558</v>
      </c>
      <c r="J2" s="104">
        <v>295000</v>
      </c>
      <c r="K2" s="104">
        <v>0</v>
      </c>
      <c r="L2" s="104">
        <v>2659558</v>
      </c>
      <c r="M2" s="104">
        <v>203888</v>
      </c>
    </row>
    <row r="3" spans="1:13" ht="15" customHeight="1" x14ac:dyDescent="0.25">
      <c r="A3" t="str">
        <f t="shared" ref="A3:A36" si="0">+B3&amp;C3</f>
        <v>ALFA VIDA46022</v>
      </c>
      <c r="B3" s="1" t="s">
        <v>20</v>
      </c>
      <c r="C3" s="34">
        <v>46022</v>
      </c>
      <c r="D3" s="104">
        <v>2254556</v>
      </c>
      <c r="E3" s="104">
        <v>224303</v>
      </c>
      <c r="F3" s="104">
        <v>2478859</v>
      </c>
      <c r="G3" s="21">
        <v>2418392.1800000002</v>
      </c>
      <c r="H3" s="21">
        <v>29001.599999999999</v>
      </c>
      <c r="I3" s="104">
        <v>2389391</v>
      </c>
      <c r="J3" s="104">
        <v>295000</v>
      </c>
      <c r="K3" s="104">
        <v>0</v>
      </c>
      <c r="L3" s="104">
        <v>2684391</v>
      </c>
      <c r="M3" s="104">
        <v>205532</v>
      </c>
    </row>
    <row r="4" spans="1:13" ht="15" customHeight="1" x14ac:dyDescent="0.25">
      <c r="A4" t="str">
        <f t="shared" si="0"/>
        <v>ALFA VIDA46053</v>
      </c>
      <c r="B4" s="1" t="s">
        <v>20</v>
      </c>
      <c r="C4" s="34">
        <v>46053</v>
      </c>
      <c r="D4" s="104">
        <v>2432678</v>
      </c>
      <c r="E4" s="104">
        <v>226256</v>
      </c>
      <c r="F4" s="104">
        <v>2658934</v>
      </c>
      <c r="G4" s="21">
        <v>2428120.25</v>
      </c>
      <c r="H4" s="21">
        <v>60516.65</v>
      </c>
      <c r="I4" s="104">
        <v>2367604</v>
      </c>
      <c r="J4" s="104">
        <v>295000</v>
      </c>
      <c r="K4" s="104">
        <v>0</v>
      </c>
      <c r="L4" s="104">
        <v>2662604</v>
      </c>
      <c r="M4" s="104">
        <v>3669</v>
      </c>
    </row>
    <row r="5" spans="1:13" ht="15" customHeight="1" x14ac:dyDescent="0.25">
      <c r="A5" t="str">
        <f t="shared" si="0"/>
        <v>ALLIANZ VIDA45991</v>
      </c>
      <c r="B5" s="1" t="s">
        <v>94</v>
      </c>
      <c r="C5" s="34">
        <v>45991</v>
      </c>
      <c r="D5" s="104">
        <v>189311</v>
      </c>
      <c r="E5" s="104">
        <v>7514</v>
      </c>
      <c r="F5" s="104">
        <v>196825</v>
      </c>
      <c r="G5" s="21">
        <v>335162.55</v>
      </c>
      <c r="H5" s="21">
        <v>17088.900000000001</v>
      </c>
      <c r="I5" s="104">
        <v>318074</v>
      </c>
      <c r="J5" s="104">
        <v>0</v>
      </c>
      <c r="K5" s="104">
        <v>0</v>
      </c>
      <c r="L5" s="104">
        <v>318074</v>
      </c>
      <c r="M5" s="104">
        <v>121249</v>
      </c>
    </row>
    <row r="6" spans="1:13" ht="15" customHeight="1" x14ac:dyDescent="0.25">
      <c r="A6" t="str">
        <f t="shared" si="0"/>
        <v>ALLIANZ VIDA46022</v>
      </c>
      <c r="B6" s="1" t="s">
        <v>94</v>
      </c>
      <c r="C6" s="34">
        <v>46022</v>
      </c>
      <c r="D6" s="104">
        <v>193284</v>
      </c>
      <c r="E6" s="104">
        <v>6636</v>
      </c>
      <c r="F6" s="104">
        <v>199920</v>
      </c>
      <c r="G6" s="21">
        <v>277785.69</v>
      </c>
      <c r="H6" s="21">
        <v>28493.07</v>
      </c>
      <c r="I6" s="104">
        <v>249293</v>
      </c>
      <c r="J6" s="104">
        <v>0</v>
      </c>
      <c r="K6" s="104">
        <v>0</v>
      </c>
      <c r="L6" s="104">
        <v>249293</v>
      </c>
      <c r="M6" s="104">
        <v>49372</v>
      </c>
    </row>
    <row r="7" spans="1:13" ht="15" customHeight="1" x14ac:dyDescent="0.25">
      <c r="A7" t="str">
        <f t="shared" si="0"/>
        <v>ALLIANZ VIDA46053</v>
      </c>
      <c r="B7" s="1" t="s">
        <v>94</v>
      </c>
      <c r="C7" s="34">
        <v>46053</v>
      </c>
      <c r="D7" s="104">
        <v>192419</v>
      </c>
      <c r="E7" s="104">
        <v>6882</v>
      </c>
      <c r="F7" s="104">
        <v>199301</v>
      </c>
      <c r="G7" s="21">
        <v>293482.62</v>
      </c>
      <c r="H7" s="21">
        <v>28316.66</v>
      </c>
      <c r="I7" s="104">
        <v>265166</v>
      </c>
      <c r="J7" s="104">
        <v>0</v>
      </c>
      <c r="K7" s="104">
        <v>0</v>
      </c>
      <c r="L7" s="104">
        <v>265166</v>
      </c>
      <c r="M7" s="104">
        <v>65865</v>
      </c>
    </row>
    <row r="8" spans="1:13" ht="15" customHeight="1" x14ac:dyDescent="0.25">
      <c r="A8" t="str">
        <f t="shared" si="0"/>
        <v>ANDINA45991</v>
      </c>
      <c r="B8" s="1" t="s">
        <v>115</v>
      </c>
      <c r="C8" s="34">
        <v>45991</v>
      </c>
      <c r="D8" s="104">
        <v>64591</v>
      </c>
      <c r="E8" s="104">
        <v>198</v>
      </c>
      <c r="F8" s="104">
        <v>64789</v>
      </c>
      <c r="G8" s="21">
        <v>78070.720000000001</v>
      </c>
      <c r="H8" s="21">
        <v>1044.76</v>
      </c>
      <c r="I8" s="104">
        <v>77026</v>
      </c>
      <c r="J8" s="104">
        <v>0</v>
      </c>
      <c r="K8" s="104">
        <v>0</v>
      </c>
      <c r="L8" s="104">
        <v>77026</v>
      </c>
      <c r="M8" s="104">
        <v>12237</v>
      </c>
    </row>
    <row r="9" spans="1:13" ht="15" customHeight="1" x14ac:dyDescent="0.25">
      <c r="A9" t="str">
        <f t="shared" si="0"/>
        <v>ANDINA46022</v>
      </c>
      <c r="B9" s="1" t="s">
        <v>115</v>
      </c>
      <c r="C9" s="34">
        <v>46022</v>
      </c>
      <c r="D9" s="104">
        <v>82876</v>
      </c>
      <c r="E9" s="104">
        <v>3</v>
      </c>
      <c r="F9" s="104">
        <v>82879</v>
      </c>
      <c r="G9" s="21">
        <v>92429.24</v>
      </c>
      <c r="H9" s="21">
        <v>1016.36</v>
      </c>
      <c r="I9" s="104">
        <v>91413</v>
      </c>
      <c r="J9" s="104">
        <v>0</v>
      </c>
      <c r="K9" s="104">
        <v>0</v>
      </c>
      <c r="L9" s="104">
        <v>91413</v>
      </c>
      <c r="M9" s="104">
        <v>8534</v>
      </c>
    </row>
    <row r="10" spans="1:13" ht="15" customHeight="1" x14ac:dyDescent="0.25">
      <c r="A10" t="str">
        <f t="shared" si="0"/>
        <v>ANDINA46053</v>
      </c>
      <c r="B10" s="1" t="s">
        <v>115</v>
      </c>
      <c r="C10" s="34">
        <v>46053</v>
      </c>
      <c r="D10" s="104">
        <v>98129</v>
      </c>
      <c r="E10" s="104">
        <v>3</v>
      </c>
      <c r="F10" s="104">
        <v>98132</v>
      </c>
      <c r="G10" s="21">
        <v>107169.41</v>
      </c>
      <c r="H10" s="21">
        <v>6722.77</v>
      </c>
      <c r="I10" s="104">
        <v>100447</v>
      </c>
      <c r="J10" s="104">
        <v>0</v>
      </c>
      <c r="K10" s="104">
        <v>0</v>
      </c>
      <c r="L10" s="104">
        <v>100447</v>
      </c>
      <c r="M10" s="104">
        <v>2314</v>
      </c>
    </row>
    <row r="11" spans="1:13" ht="15" customHeight="1" x14ac:dyDescent="0.25">
      <c r="A11" t="str">
        <f t="shared" si="0"/>
        <v>ASULADO45991</v>
      </c>
      <c r="B11" s="1" t="s">
        <v>112</v>
      </c>
      <c r="C11" s="34">
        <v>45991</v>
      </c>
      <c r="D11" s="104">
        <v>1017038</v>
      </c>
      <c r="E11" s="104">
        <v>21213</v>
      </c>
      <c r="F11" s="104">
        <v>1038251</v>
      </c>
      <c r="G11" s="21">
        <v>1314435.28</v>
      </c>
      <c r="H11" s="21">
        <v>0</v>
      </c>
      <c r="I11" s="104">
        <v>1314435</v>
      </c>
      <c r="J11" s="104">
        <v>0</v>
      </c>
      <c r="K11" s="104">
        <v>0</v>
      </c>
      <c r="L11" s="104">
        <v>1314435</v>
      </c>
      <c r="M11" s="104">
        <v>276184</v>
      </c>
    </row>
    <row r="12" spans="1:13" ht="15" customHeight="1" x14ac:dyDescent="0.25">
      <c r="A12" t="str">
        <f t="shared" si="0"/>
        <v>ASULADO46022</v>
      </c>
      <c r="B12" s="1" t="s">
        <v>112</v>
      </c>
      <c r="C12" s="34">
        <v>46022</v>
      </c>
      <c r="D12" s="104">
        <v>1065506</v>
      </c>
      <c r="E12" s="104">
        <v>20815</v>
      </c>
      <c r="F12" s="104">
        <v>1086321</v>
      </c>
      <c r="G12" s="21">
        <v>1209324.76</v>
      </c>
      <c r="H12" s="21">
        <v>0</v>
      </c>
      <c r="I12" s="104">
        <v>1209325</v>
      </c>
      <c r="J12" s="104">
        <v>0</v>
      </c>
      <c r="K12" s="104">
        <v>0</v>
      </c>
      <c r="L12" s="104">
        <v>1209325</v>
      </c>
      <c r="M12" s="104">
        <v>123004</v>
      </c>
    </row>
    <row r="13" spans="1:13" ht="15" customHeight="1" x14ac:dyDescent="0.25">
      <c r="A13" t="str">
        <f t="shared" si="0"/>
        <v>ASULADO46053</v>
      </c>
      <c r="B13" s="1" t="s">
        <v>112</v>
      </c>
      <c r="C13" s="34">
        <v>46053</v>
      </c>
      <c r="D13" s="104">
        <v>1077887</v>
      </c>
      <c r="E13" s="104">
        <v>26180</v>
      </c>
      <c r="F13" s="104">
        <v>1104067</v>
      </c>
      <c r="G13" s="21">
        <v>1225480.67</v>
      </c>
      <c r="H13" s="21">
        <v>0</v>
      </c>
      <c r="I13" s="104">
        <v>1225481</v>
      </c>
      <c r="J13" s="104">
        <v>0</v>
      </c>
      <c r="K13" s="104">
        <v>0</v>
      </c>
      <c r="L13" s="104">
        <v>1225481</v>
      </c>
      <c r="M13" s="104">
        <v>121413</v>
      </c>
    </row>
    <row r="14" spans="1:13" ht="15" customHeight="1" x14ac:dyDescent="0.25">
      <c r="A14" t="str">
        <f t="shared" si="0"/>
        <v>AURORA VIDA45991</v>
      </c>
      <c r="B14" s="1" t="s">
        <v>21</v>
      </c>
      <c r="C14" s="34">
        <v>45991</v>
      </c>
      <c r="D14" s="104">
        <v>6370</v>
      </c>
      <c r="E14" s="104">
        <v>666</v>
      </c>
      <c r="F14" s="104">
        <v>7036</v>
      </c>
      <c r="G14" s="21">
        <v>36346.99</v>
      </c>
      <c r="H14" s="21">
        <v>5957.72</v>
      </c>
      <c r="I14" s="104">
        <v>30389</v>
      </c>
      <c r="J14" s="104">
        <v>0</v>
      </c>
      <c r="K14" s="104">
        <v>0</v>
      </c>
      <c r="L14" s="104">
        <v>30389</v>
      </c>
      <c r="M14" s="104">
        <v>23353</v>
      </c>
    </row>
    <row r="15" spans="1:13" ht="15" customHeight="1" x14ac:dyDescent="0.25">
      <c r="A15" t="str">
        <f t="shared" si="0"/>
        <v>AURORA VIDA46022</v>
      </c>
      <c r="B15" s="1" t="s">
        <v>21</v>
      </c>
      <c r="C15" s="34">
        <v>46022</v>
      </c>
      <c r="D15" s="104">
        <v>7065</v>
      </c>
      <c r="E15" s="104">
        <v>768</v>
      </c>
      <c r="F15" s="104">
        <v>7833</v>
      </c>
      <c r="G15" s="21">
        <v>36414.83</v>
      </c>
      <c r="H15" s="21">
        <v>5955.73</v>
      </c>
      <c r="I15" s="104">
        <v>30459</v>
      </c>
      <c r="J15" s="104">
        <v>0</v>
      </c>
      <c r="K15" s="104">
        <v>0</v>
      </c>
      <c r="L15" s="104">
        <v>30459</v>
      </c>
      <c r="M15" s="104">
        <v>22626</v>
      </c>
    </row>
    <row r="16" spans="1:13" ht="15" customHeight="1" x14ac:dyDescent="0.25">
      <c r="A16" t="str">
        <f t="shared" si="0"/>
        <v>AURORA VIDA46053</v>
      </c>
      <c r="B16" s="1" t="s">
        <v>21</v>
      </c>
      <c r="C16" s="34">
        <v>46053</v>
      </c>
      <c r="D16" s="104">
        <v>7910</v>
      </c>
      <c r="E16" s="104">
        <v>925</v>
      </c>
      <c r="F16" s="104">
        <v>8835</v>
      </c>
      <c r="G16" s="21">
        <v>36254.76</v>
      </c>
      <c r="H16" s="21">
        <v>4641.96</v>
      </c>
      <c r="I16" s="104">
        <v>31613</v>
      </c>
      <c r="J16" s="104">
        <v>0</v>
      </c>
      <c r="K16" s="104">
        <v>0</v>
      </c>
      <c r="L16" s="104">
        <v>31613</v>
      </c>
      <c r="M16" s="104">
        <v>22778</v>
      </c>
    </row>
    <row r="17" spans="1:13" ht="15" customHeight="1" x14ac:dyDescent="0.25">
      <c r="A17" t="str">
        <f t="shared" si="0"/>
        <v>AXA COLPATRIA VIDA45991</v>
      </c>
      <c r="B17" s="1" t="s">
        <v>22</v>
      </c>
      <c r="C17" s="34">
        <v>45991</v>
      </c>
      <c r="D17" s="104">
        <v>310340</v>
      </c>
      <c r="E17" s="104">
        <v>31250</v>
      </c>
      <c r="F17" s="104">
        <v>341590</v>
      </c>
      <c r="G17" s="21">
        <v>1001232.83</v>
      </c>
      <c r="H17" s="21">
        <v>110675.31</v>
      </c>
      <c r="I17" s="104">
        <v>890558</v>
      </c>
      <c r="J17" s="104">
        <v>0</v>
      </c>
      <c r="K17" s="104">
        <v>49099</v>
      </c>
      <c r="L17" s="104">
        <v>939656</v>
      </c>
      <c r="M17" s="104">
        <v>598067</v>
      </c>
    </row>
    <row r="18" spans="1:13" ht="15" customHeight="1" x14ac:dyDescent="0.25">
      <c r="A18" t="str">
        <f t="shared" si="0"/>
        <v>AXA COLPATRIA VIDA46022</v>
      </c>
      <c r="B18" s="1" t="s">
        <v>22</v>
      </c>
      <c r="C18" s="34">
        <v>46022</v>
      </c>
      <c r="D18" s="104">
        <v>316666</v>
      </c>
      <c r="E18" s="104">
        <v>30597</v>
      </c>
      <c r="F18" s="104">
        <v>347263</v>
      </c>
      <c r="G18" s="21">
        <v>786483.96</v>
      </c>
      <c r="H18" s="21">
        <v>98386.6</v>
      </c>
      <c r="I18" s="104">
        <v>688097</v>
      </c>
      <c r="J18" s="104">
        <v>0</v>
      </c>
      <c r="K18" s="104">
        <v>36692</v>
      </c>
      <c r="L18" s="104">
        <v>724790</v>
      </c>
      <c r="M18" s="104">
        <v>377527</v>
      </c>
    </row>
    <row r="19" spans="1:13" ht="15" customHeight="1" x14ac:dyDescent="0.25">
      <c r="A19" t="str">
        <f t="shared" si="0"/>
        <v>AXA COLPATRIA VIDA46053</v>
      </c>
      <c r="B19" s="1" t="s">
        <v>22</v>
      </c>
      <c r="C19" s="34">
        <v>46053</v>
      </c>
      <c r="D19" s="104">
        <v>348145</v>
      </c>
      <c r="E19" s="104">
        <v>32624</v>
      </c>
      <c r="F19" s="104">
        <v>380769</v>
      </c>
      <c r="G19" s="21">
        <v>822467.16</v>
      </c>
      <c r="H19" s="21">
        <v>202413.18</v>
      </c>
      <c r="I19" s="104">
        <v>620054</v>
      </c>
      <c r="J19" s="104">
        <v>0</v>
      </c>
      <c r="K19" s="104">
        <v>35377</v>
      </c>
      <c r="L19" s="104">
        <v>655431</v>
      </c>
      <c r="M19" s="104">
        <v>274662</v>
      </c>
    </row>
    <row r="20" spans="1:13" ht="15" customHeight="1" x14ac:dyDescent="0.25">
      <c r="A20" t="str">
        <f t="shared" si="0"/>
        <v>BBVA SEGUROS VIDA45991</v>
      </c>
      <c r="B20" s="1" t="s">
        <v>23</v>
      </c>
      <c r="C20" s="34">
        <v>45991</v>
      </c>
      <c r="D20" s="104">
        <v>159191</v>
      </c>
      <c r="E20" s="104">
        <v>16034</v>
      </c>
      <c r="F20" s="104">
        <v>175225</v>
      </c>
      <c r="G20" s="21">
        <v>797929.92</v>
      </c>
      <c r="H20" s="21">
        <v>19350.34</v>
      </c>
      <c r="I20" s="104">
        <v>778580</v>
      </c>
      <c r="J20" s="104">
        <v>0</v>
      </c>
      <c r="K20" s="104">
        <v>6458</v>
      </c>
      <c r="L20" s="104">
        <v>785038</v>
      </c>
      <c r="M20" s="104">
        <v>609812</v>
      </c>
    </row>
    <row r="21" spans="1:13" ht="15" customHeight="1" x14ac:dyDescent="0.25">
      <c r="A21" t="str">
        <f t="shared" si="0"/>
        <v>BBVA SEGUROS VIDA46022</v>
      </c>
      <c r="B21" s="1" t="s">
        <v>23</v>
      </c>
      <c r="C21" s="34">
        <v>46022</v>
      </c>
      <c r="D21" s="104">
        <v>168779</v>
      </c>
      <c r="E21" s="104">
        <v>15983</v>
      </c>
      <c r="F21" s="104">
        <v>184762</v>
      </c>
      <c r="G21" s="21">
        <v>681327.65</v>
      </c>
      <c r="H21" s="21">
        <v>20908.849999999999</v>
      </c>
      <c r="I21" s="104">
        <v>660419</v>
      </c>
      <c r="J21" s="104">
        <v>0</v>
      </c>
      <c r="K21" s="104">
        <v>5443</v>
      </c>
      <c r="L21" s="104">
        <v>665862</v>
      </c>
      <c r="M21" s="104">
        <v>481100</v>
      </c>
    </row>
    <row r="22" spans="1:13" ht="15" customHeight="1" x14ac:dyDescent="0.25">
      <c r="A22" t="str">
        <f t="shared" si="0"/>
        <v>BBVA SEGUROS VIDA46053</v>
      </c>
      <c r="B22" s="1" t="s">
        <v>23</v>
      </c>
      <c r="C22" s="34">
        <v>46053</v>
      </c>
      <c r="D22" s="104">
        <v>168081</v>
      </c>
      <c r="E22" s="104">
        <v>15641</v>
      </c>
      <c r="F22" s="104">
        <v>183721</v>
      </c>
      <c r="G22" s="21">
        <v>703898.12</v>
      </c>
      <c r="H22" s="21">
        <v>19073.03</v>
      </c>
      <c r="I22" s="104">
        <v>684825</v>
      </c>
      <c r="J22" s="104">
        <v>0</v>
      </c>
      <c r="K22" s="104">
        <v>3359</v>
      </c>
      <c r="L22" s="104">
        <v>688184</v>
      </c>
      <c r="M22" s="104">
        <v>504463</v>
      </c>
    </row>
    <row r="23" spans="1:13" x14ac:dyDescent="0.25">
      <c r="A23" t="str">
        <f t="shared" si="0"/>
        <v>BMI COLOMBIA45991</v>
      </c>
      <c r="B23" s="1" t="s">
        <v>98</v>
      </c>
      <c r="C23" s="34">
        <v>45991</v>
      </c>
      <c r="D23" s="104">
        <v>9920</v>
      </c>
      <c r="E23" s="104">
        <v>1879</v>
      </c>
      <c r="F23" s="104">
        <v>11800</v>
      </c>
      <c r="G23" s="21">
        <v>60503.63</v>
      </c>
      <c r="H23" s="21">
        <v>38603.18</v>
      </c>
      <c r="I23" s="104">
        <v>21900</v>
      </c>
      <c r="J23" s="104">
        <v>0</v>
      </c>
      <c r="K23" s="104">
        <v>1770</v>
      </c>
      <c r="L23" s="104">
        <v>23670</v>
      </c>
      <c r="M23" s="104">
        <v>11871</v>
      </c>
    </row>
    <row r="24" spans="1:13" x14ac:dyDescent="0.25">
      <c r="A24" t="str">
        <f t="shared" si="0"/>
        <v>BMI COLOMBIA46022</v>
      </c>
      <c r="B24" s="1" t="s">
        <v>98</v>
      </c>
      <c r="C24" s="34">
        <v>46022</v>
      </c>
      <c r="D24" s="104">
        <v>10344</v>
      </c>
      <c r="E24" s="104">
        <v>1828</v>
      </c>
      <c r="F24" s="104">
        <v>12171</v>
      </c>
      <c r="G24" s="21">
        <v>59917.63</v>
      </c>
      <c r="H24" s="21">
        <v>36367.370000000003</v>
      </c>
      <c r="I24" s="104">
        <v>23550</v>
      </c>
      <c r="J24" s="104">
        <v>0</v>
      </c>
      <c r="K24" s="104">
        <v>1826</v>
      </c>
      <c r="L24" s="104">
        <v>25376</v>
      </c>
      <c r="M24" s="104">
        <v>13205</v>
      </c>
    </row>
    <row r="25" spans="1:13" x14ac:dyDescent="0.25">
      <c r="A25" t="str">
        <f t="shared" si="0"/>
        <v>BMI COLOMBIA46053</v>
      </c>
      <c r="B25" s="1" t="s">
        <v>98</v>
      </c>
      <c r="C25" s="34">
        <v>46053</v>
      </c>
      <c r="D25" s="104">
        <v>10650</v>
      </c>
      <c r="E25" s="104">
        <v>2031</v>
      </c>
      <c r="F25" s="104">
        <v>12681</v>
      </c>
      <c r="G25" s="21">
        <v>59938.8</v>
      </c>
      <c r="H25" s="21">
        <v>37357.81</v>
      </c>
      <c r="I25" s="104">
        <v>22581</v>
      </c>
      <c r="J25" s="104">
        <v>0</v>
      </c>
      <c r="K25" s="104">
        <v>1902</v>
      </c>
      <c r="L25" s="104">
        <v>24483</v>
      </c>
      <c r="M25" s="104">
        <v>11802</v>
      </c>
    </row>
    <row r="26" spans="1:13" x14ac:dyDescent="0.25">
      <c r="A26" t="str">
        <f t="shared" si="0"/>
        <v>BOLIVAR VIDA45991</v>
      </c>
      <c r="B26" s="1" t="s">
        <v>24</v>
      </c>
      <c r="C26" s="34">
        <v>45991</v>
      </c>
      <c r="D26" s="104">
        <v>834654</v>
      </c>
      <c r="E26" s="104">
        <v>134908</v>
      </c>
      <c r="F26" s="104">
        <v>969562</v>
      </c>
      <c r="G26" s="21">
        <v>2910023.73</v>
      </c>
      <c r="H26" s="21">
        <v>1766561.86</v>
      </c>
      <c r="I26" s="104">
        <v>1143462</v>
      </c>
      <c r="J26" s="104">
        <v>0</v>
      </c>
      <c r="K26" s="104">
        <v>0</v>
      </c>
      <c r="L26" s="104">
        <v>1143462</v>
      </c>
      <c r="M26" s="104">
        <v>173900</v>
      </c>
    </row>
    <row r="27" spans="1:13" x14ac:dyDescent="0.25">
      <c r="A27" t="str">
        <f t="shared" si="0"/>
        <v>BOLIVAR VIDA46022</v>
      </c>
      <c r="B27" s="1" t="s">
        <v>24</v>
      </c>
      <c r="C27" s="34">
        <v>46022</v>
      </c>
      <c r="D27" s="104">
        <v>850196</v>
      </c>
      <c r="E27" s="104">
        <v>136878</v>
      </c>
      <c r="F27" s="104">
        <v>987074</v>
      </c>
      <c r="G27" s="21">
        <v>2979934.38</v>
      </c>
      <c r="H27" s="21">
        <v>1905666.92</v>
      </c>
      <c r="I27" s="104">
        <v>1074267</v>
      </c>
      <c r="J27" s="104">
        <v>0</v>
      </c>
      <c r="K27" s="104">
        <v>0</v>
      </c>
      <c r="L27" s="104">
        <v>1074267</v>
      </c>
      <c r="M27" s="104">
        <v>87193</v>
      </c>
    </row>
    <row r="28" spans="1:13" x14ac:dyDescent="0.25">
      <c r="A28" t="str">
        <f t="shared" si="0"/>
        <v>BOLIVAR VIDA46053</v>
      </c>
      <c r="B28" s="1" t="s">
        <v>24</v>
      </c>
      <c r="C28" s="34">
        <v>46053</v>
      </c>
      <c r="D28" s="104">
        <v>884403</v>
      </c>
      <c r="E28" s="104">
        <v>139956</v>
      </c>
      <c r="F28" s="104">
        <v>1024359</v>
      </c>
      <c r="G28" s="21">
        <v>2993976.45</v>
      </c>
      <c r="H28" s="21">
        <v>1814044.22</v>
      </c>
      <c r="I28" s="104">
        <v>1179932</v>
      </c>
      <c r="J28" s="104">
        <v>0</v>
      </c>
      <c r="K28" s="104">
        <v>0</v>
      </c>
      <c r="L28" s="104">
        <v>1179932</v>
      </c>
      <c r="M28" s="104">
        <v>155573</v>
      </c>
    </row>
    <row r="29" spans="1:13" x14ac:dyDescent="0.25">
      <c r="A29" t="str">
        <f t="shared" si="0"/>
        <v>COLMENA ARL45991</v>
      </c>
      <c r="B29" s="1" t="s">
        <v>109</v>
      </c>
      <c r="C29" s="34">
        <v>45991</v>
      </c>
      <c r="D29" s="104">
        <v>161076</v>
      </c>
      <c r="E29" s="104">
        <v>21265</v>
      </c>
      <c r="F29" s="104">
        <v>182341</v>
      </c>
      <c r="G29" s="21">
        <v>411597.63</v>
      </c>
      <c r="H29" s="21">
        <v>23377.63</v>
      </c>
      <c r="I29" s="104">
        <v>388220</v>
      </c>
      <c r="J29" s="104">
        <v>0</v>
      </c>
      <c r="K29" s="104">
        <v>0</v>
      </c>
      <c r="L29" s="104">
        <v>388220</v>
      </c>
      <c r="M29" s="104">
        <v>205879</v>
      </c>
    </row>
    <row r="30" spans="1:13" x14ac:dyDescent="0.25">
      <c r="A30" t="str">
        <f t="shared" si="0"/>
        <v>COLMENA ARL46022</v>
      </c>
      <c r="B30" s="1" t="s">
        <v>109</v>
      </c>
      <c r="C30" s="34">
        <v>46022</v>
      </c>
      <c r="D30" s="104">
        <v>164976</v>
      </c>
      <c r="E30" s="104">
        <v>20918</v>
      </c>
      <c r="F30" s="104">
        <v>185894</v>
      </c>
      <c r="G30" s="21">
        <v>378082.43</v>
      </c>
      <c r="H30" s="21">
        <v>24519.66</v>
      </c>
      <c r="I30" s="104">
        <v>353563</v>
      </c>
      <c r="J30" s="104">
        <v>0</v>
      </c>
      <c r="K30" s="104">
        <v>0</v>
      </c>
      <c r="L30" s="104">
        <v>353563</v>
      </c>
      <c r="M30" s="104">
        <v>167669</v>
      </c>
    </row>
    <row r="31" spans="1:13" x14ac:dyDescent="0.25">
      <c r="A31" t="str">
        <f t="shared" si="0"/>
        <v>COLMENA ARL46053</v>
      </c>
      <c r="B31" s="1" t="s">
        <v>109</v>
      </c>
      <c r="C31" s="34">
        <v>46053</v>
      </c>
      <c r="D31" s="104">
        <v>166940</v>
      </c>
      <c r="E31" s="104">
        <v>21284</v>
      </c>
      <c r="F31" s="104">
        <v>188225</v>
      </c>
      <c r="G31" s="21">
        <v>391181.95</v>
      </c>
      <c r="H31" s="21">
        <v>24519.66</v>
      </c>
      <c r="I31" s="104">
        <v>366662</v>
      </c>
      <c r="J31" s="104">
        <v>0</v>
      </c>
      <c r="K31" s="104">
        <v>0</v>
      </c>
      <c r="L31" s="104">
        <v>366662</v>
      </c>
      <c r="M31" s="104">
        <v>178438</v>
      </c>
    </row>
    <row r="32" spans="1:13" x14ac:dyDescent="0.25">
      <c r="A32" t="str">
        <f t="shared" si="0"/>
        <v>COLMENA VIDA45991</v>
      </c>
      <c r="B32" s="1" t="s">
        <v>110</v>
      </c>
      <c r="C32" s="34">
        <v>45991</v>
      </c>
      <c r="D32" s="104">
        <v>29693</v>
      </c>
      <c r="E32" s="104">
        <v>6435</v>
      </c>
      <c r="F32" s="104">
        <v>36127</v>
      </c>
      <c r="G32" s="21">
        <v>186339.99</v>
      </c>
      <c r="H32" s="21">
        <v>31819.05</v>
      </c>
      <c r="I32" s="104">
        <v>154521</v>
      </c>
      <c r="J32" s="104">
        <v>0</v>
      </c>
      <c r="K32" s="104">
        <v>1765</v>
      </c>
      <c r="L32" s="104">
        <v>156286</v>
      </c>
      <c r="M32" s="104">
        <v>120158</v>
      </c>
    </row>
    <row r="33" spans="1:13" x14ac:dyDescent="0.25">
      <c r="A33" t="str">
        <f t="shared" si="0"/>
        <v>COLMENA VIDA46022</v>
      </c>
      <c r="B33" s="1" t="s">
        <v>110</v>
      </c>
      <c r="C33" s="34">
        <v>46022</v>
      </c>
      <c r="D33" s="104">
        <v>29315</v>
      </c>
      <c r="E33" s="104">
        <v>7093</v>
      </c>
      <c r="F33" s="104">
        <v>36408</v>
      </c>
      <c r="G33" s="21">
        <v>186514.17</v>
      </c>
      <c r="H33" s="21">
        <v>31895.88</v>
      </c>
      <c r="I33" s="104">
        <v>154618</v>
      </c>
      <c r="J33" s="104">
        <v>0</v>
      </c>
      <c r="K33" s="104">
        <v>2453</v>
      </c>
      <c r="L33" s="104">
        <v>157072</v>
      </c>
      <c r="M33" s="104">
        <v>120664</v>
      </c>
    </row>
    <row r="34" spans="1:13" x14ac:dyDescent="0.25">
      <c r="A34" t="str">
        <f t="shared" si="0"/>
        <v>COLMENA VIDA46053</v>
      </c>
      <c r="B34" s="1" t="s">
        <v>110</v>
      </c>
      <c r="C34" s="34">
        <v>46053</v>
      </c>
      <c r="D34" s="104">
        <v>28622</v>
      </c>
      <c r="E34" s="104">
        <v>6958</v>
      </c>
      <c r="F34" s="104">
        <v>35580</v>
      </c>
      <c r="G34" s="21">
        <v>191443.57</v>
      </c>
      <c r="H34" s="21">
        <v>32424.57</v>
      </c>
      <c r="I34" s="104">
        <v>159019</v>
      </c>
      <c r="J34" s="104">
        <v>0</v>
      </c>
      <c r="K34" s="104">
        <v>2453</v>
      </c>
      <c r="L34" s="104">
        <v>161472</v>
      </c>
      <c r="M34" s="104">
        <v>125892</v>
      </c>
    </row>
    <row r="35" spans="1:13" x14ac:dyDescent="0.25">
      <c r="A35" t="str">
        <f t="shared" si="0"/>
        <v>COLSANITAS45991</v>
      </c>
      <c r="B35" s="1" t="s">
        <v>111</v>
      </c>
      <c r="C35" s="34">
        <v>45991</v>
      </c>
      <c r="D35" s="104">
        <v>24231</v>
      </c>
      <c r="E35" s="104">
        <v>3122</v>
      </c>
      <c r="F35" s="104">
        <v>27352</v>
      </c>
      <c r="G35" s="21">
        <v>72183.61</v>
      </c>
      <c r="H35" s="21">
        <v>35509.72</v>
      </c>
      <c r="I35" s="104">
        <v>36674</v>
      </c>
      <c r="J35" s="104">
        <v>0</v>
      </c>
      <c r="K35" s="104">
        <v>0</v>
      </c>
      <c r="L35" s="104">
        <v>36674</v>
      </c>
      <c r="M35" s="104">
        <v>9321</v>
      </c>
    </row>
    <row r="36" spans="1:13" x14ac:dyDescent="0.25">
      <c r="A36" t="str">
        <f t="shared" si="0"/>
        <v>COLSANITAS46022</v>
      </c>
      <c r="B36" s="1" t="s">
        <v>111</v>
      </c>
      <c r="C36" s="34">
        <v>46022</v>
      </c>
      <c r="D36" s="104">
        <v>25368</v>
      </c>
      <c r="E36" s="104">
        <v>3653</v>
      </c>
      <c r="F36" s="104">
        <v>29021</v>
      </c>
      <c r="G36" s="21">
        <v>72932.73</v>
      </c>
      <c r="H36" s="21">
        <v>36864.58</v>
      </c>
      <c r="I36" s="104">
        <v>36068</v>
      </c>
      <c r="J36" s="104">
        <v>0</v>
      </c>
      <c r="K36" s="104">
        <v>81</v>
      </c>
      <c r="L36" s="104">
        <v>36149</v>
      </c>
      <c r="M36" s="104">
        <v>7128</v>
      </c>
    </row>
    <row r="37" spans="1:13" x14ac:dyDescent="0.25">
      <c r="A37" t="str">
        <f t="shared" ref="A37:A67" si="1">+B37&amp;C37</f>
        <v>COLSANITAS46053</v>
      </c>
      <c r="B37" s="1" t="s">
        <v>111</v>
      </c>
      <c r="C37" s="34">
        <v>46053</v>
      </c>
      <c r="D37" s="104">
        <v>23495</v>
      </c>
      <c r="E37" s="104">
        <v>3103</v>
      </c>
      <c r="F37" s="104">
        <v>26598</v>
      </c>
      <c r="G37" s="21">
        <v>72180.56</v>
      </c>
      <c r="H37" s="21">
        <v>36628.410000000003</v>
      </c>
      <c r="I37" s="104">
        <v>35552</v>
      </c>
      <c r="J37" s="104">
        <v>0</v>
      </c>
      <c r="K37" s="104">
        <v>81</v>
      </c>
      <c r="L37" s="104">
        <v>35633</v>
      </c>
      <c r="M37" s="104">
        <v>9035</v>
      </c>
    </row>
    <row r="38" spans="1:13" x14ac:dyDescent="0.25">
      <c r="A38" t="str">
        <f t="shared" si="1"/>
        <v>EKG45991</v>
      </c>
      <c r="B38" s="1" t="s">
        <v>117</v>
      </c>
      <c r="C38" s="34">
        <v>45991</v>
      </c>
      <c r="D38" s="104">
        <v>7</v>
      </c>
      <c r="E38" s="104">
        <v>332</v>
      </c>
      <c r="F38" s="104">
        <v>339</v>
      </c>
      <c r="G38" s="21">
        <v>24113.84</v>
      </c>
      <c r="H38" s="21">
        <v>511.39</v>
      </c>
      <c r="I38" s="104">
        <v>23602</v>
      </c>
      <c r="J38" s="104">
        <v>0</v>
      </c>
      <c r="K38" s="104">
        <v>51</v>
      </c>
      <c r="L38" s="104">
        <v>23653</v>
      </c>
      <c r="M38" s="104">
        <v>23314</v>
      </c>
    </row>
    <row r="39" spans="1:13" x14ac:dyDescent="0.25">
      <c r="A39" t="str">
        <f t="shared" si="1"/>
        <v>EKG46022</v>
      </c>
      <c r="B39" s="1" t="s">
        <v>117</v>
      </c>
      <c r="C39" s="34">
        <v>46022</v>
      </c>
      <c r="D39" s="104">
        <v>8</v>
      </c>
      <c r="E39" s="104">
        <v>352</v>
      </c>
      <c r="F39" s="104">
        <v>360</v>
      </c>
      <c r="G39" s="21">
        <v>23666.22</v>
      </c>
      <c r="H39" s="21">
        <v>108.04</v>
      </c>
      <c r="I39" s="104">
        <v>23558</v>
      </c>
      <c r="J39" s="104">
        <v>0</v>
      </c>
      <c r="K39" s="104">
        <v>54</v>
      </c>
      <c r="L39" s="104">
        <v>23612</v>
      </c>
      <c r="M39" s="104">
        <v>23252</v>
      </c>
    </row>
    <row r="40" spans="1:13" x14ac:dyDescent="0.25">
      <c r="A40" t="str">
        <f t="shared" si="1"/>
        <v>EKG46053</v>
      </c>
      <c r="B40" s="1" t="s">
        <v>117</v>
      </c>
      <c r="C40" s="34">
        <v>46053</v>
      </c>
      <c r="D40" s="104">
        <v>8</v>
      </c>
      <c r="E40" s="104">
        <v>396</v>
      </c>
      <c r="F40" s="104">
        <v>404</v>
      </c>
      <c r="G40" s="21">
        <v>23666.22</v>
      </c>
      <c r="H40" s="21">
        <v>288.08</v>
      </c>
      <c r="I40" s="104">
        <v>23378</v>
      </c>
      <c r="J40" s="104">
        <v>0</v>
      </c>
      <c r="K40" s="104">
        <v>61</v>
      </c>
      <c r="L40" s="104">
        <v>23439</v>
      </c>
      <c r="M40" s="104">
        <v>23035</v>
      </c>
    </row>
    <row r="41" spans="1:13" x14ac:dyDescent="0.25">
      <c r="A41" t="str">
        <f t="shared" si="1"/>
        <v>EQUIDAD VIDA45991</v>
      </c>
      <c r="B41" s="1" t="s">
        <v>25</v>
      </c>
      <c r="C41" s="34">
        <v>45991</v>
      </c>
      <c r="D41" s="104">
        <v>48520</v>
      </c>
      <c r="E41" s="104">
        <v>5793</v>
      </c>
      <c r="F41" s="104">
        <v>54313</v>
      </c>
      <c r="G41" s="21">
        <v>80227.259999999995</v>
      </c>
      <c r="H41" s="21">
        <v>3004.88</v>
      </c>
      <c r="I41" s="104">
        <v>77222</v>
      </c>
      <c r="J41" s="104">
        <v>0</v>
      </c>
      <c r="K41" s="104">
        <v>0</v>
      </c>
      <c r="L41" s="104">
        <v>77222</v>
      </c>
      <c r="M41" s="104">
        <v>22910</v>
      </c>
    </row>
    <row r="42" spans="1:13" x14ac:dyDescent="0.25">
      <c r="A42" t="str">
        <f t="shared" si="1"/>
        <v>EQUIDAD VIDA46022</v>
      </c>
      <c r="B42" s="1" t="s">
        <v>25</v>
      </c>
      <c r="C42" s="34">
        <v>46022</v>
      </c>
      <c r="D42" s="104">
        <v>48475</v>
      </c>
      <c r="E42" s="104">
        <v>5424</v>
      </c>
      <c r="F42" s="104">
        <v>53899</v>
      </c>
      <c r="G42" s="21">
        <v>79103.14</v>
      </c>
      <c r="H42" s="21">
        <v>2994.66</v>
      </c>
      <c r="I42" s="104">
        <v>76108</v>
      </c>
      <c r="J42" s="104">
        <v>0</v>
      </c>
      <c r="K42" s="104">
        <v>0</v>
      </c>
      <c r="L42" s="104">
        <v>76108</v>
      </c>
      <c r="M42" s="104">
        <v>22209</v>
      </c>
    </row>
    <row r="43" spans="1:13" x14ac:dyDescent="0.25">
      <c r="A43" t="str">
        <f t="shared" si="1"/>
        <v>EQUIDAD VIDA46053</v>
      </c>
      <c r="B43" s="1" t="s">
        <v>25</v>
      </c>
      <c r="C43" s="34">
        <v>46053</v>
      </c>
      <c r="D43" s="104">
        <v>28213</v>
      </c>
      <c r="E43" s="104">
        <v>2905</v>
      </c>
      <c r="F43" s="104">
        <v>31117</v>
      </c>
      <c r="G43" s="21">
        <v>79417.81</v>
      </c>
      <c r="H43" s="21">
        <v>36399.22</v>
      </c>
      <c r="I43" s="104">
        <v>43019</v>
      </c>
      <c r="J43" s="104">
        <v>0</v>
      </c>
      <c r="K43" s="104">
        <v>0</v>
      </c>
      <c r="L43" s="104">
        <v>43019</v>
      </c>
      <c r="M43" s="104">
        <v>11901</v>
      </c>
    </row>
    <row r="44" spans="1:13" x14ac:dyDescent="0.25">
      <c r="A44" t="str">
        <f t="shared" si="1"/>
        <v>ESTADO VIDA45991</v>
      </c>
      <c r="B44" s="1" t="s">
        <v>26</v>
      </c>
      <c r="C44" s="34">
        <v>45991</v>
      </c>
      <c r="D44" s="104">
        <v>28260</v>
      </c>
      <c r="E44" s="104">
        <v>3803</v>
      </c>
      <c r="F44" s="104">
        <v>32063</v>
      </c>
      <c r="G44" s="21">
        <v>45705.36</v>
      </c>
      <c r="H44" s="21">
        <v>6649.88</v>
      </c>
      <c r="I44" s="104">
        <v>39055</v>
      </c>
      <c r="J44" s="104">
        <v>0</v>
      </c>
      <c r="K44" s="104">
        <v>2111</v>
      </c>
      <c r="L44" s="104">
        <v>41167</v>
      </c>
      <c r="M44" s="104">
        <v>9104</v>
      </c>
    </row>
    <row r="45" spans="1:13" x14ac:dyDescent="0.25">
      <c r="A45" t="str">
        <f t="shared" si="1"/>
        <v>ESTADO VIDA46022</v>
      </c>
      <c r="B45" s="1" t="s">
        <v>26</v>
      </c>
      <c r="C45" s="34">
        <v>46022</v>
      </c>
      <c r="D45" s="104">
        <v>28509</v>
      </c>
      <c r="E45" s="104">
        <v>4037</v>
      </c>
      <c r="F45" s="104">
        <v>32545</v>
      </c>
      <c r="G45" s="21">
        <v>48184.39</v>
      </c>
      <c r="H45" s="21">
        <v>6969.06</v>
      </c>
      <c r="I45" s="104">
        <v>41215</v>
      </c>
      <c r="J45" s="104">
        <v>0</v>
      </c>
      <c r="K45" s="104">
        <v>2431</v>
      </c>
      <c r="L45" s="104">
        <v>43646</v>
      </c>
      <c r="M45" s="104">
        <v>11100</v>
      </c>
    </row>
    <row r="46" spans="1:13" x14ac:dyDescent="0.25">
      <c r="A46" t="str">
        <f t="shared" si="1"/>
        <v>ESTADO VIDA46053</v>
      </c>
      <c r="B46" s="1" t="s">
        <v>26</v>
      </c>
      <c r="C46" s="34">
        <v>46053</v>
      </c>
      <c r="D46" s="104">
        <v>28816</v>
      </c>
      <c r="E46" s="104">
        <v>4475</v>
      </c>
      <c r="F46" s="104">
        <v>33291</v>
      </c>
      <c r="G46" s="21">
        <v>48184.39</v>
      </c>
      <c r="H46" s="21">
        <v>8728.77</v>
      </c>
      <c r="I46" s="104">
        <v>39456</v>
      </c>
      <c r="J46" s="104">
        <v>0</v>
      </c>
      <c r="K46" s="104">
        <v>2682</v>
      </c>
      <c r="L46" s="104">
        <v>42137</v>
      </c>
      <c r="M46" s="104">
        <v>8847</v>
      </c>
    </row>
    <row r="47" spans="1:13" x14ac:dyDescent="0.25">
      <c r="A47" t="str">
        <f t="shared" si="1"/>
        <v>GLOBAL45991</v>
      </c>
      <c r="B47" s="1" t="s">
        <v>27</v>
      </c>
      <c r="C47" s="34">
        <v>45991</v>
      </c>
      <c r="D47" s="104">
        <v>244708</v>
      </c>
      <c r="E47" s="104">
        <v>86039</v>
      </c>
      <c r="F47" s="104">
        <v>330747</v>
      </c>
      <c r="G47" s="21">
        <v>345947.18</v>
      </c>
      <c r="H47" s="21">
        <v>18134.62</v>
      </c>
      <c r="I47" s="104">
        <v>327813</v>
      </c>
      <c r="J47" s="104">
        <v>0</v>
      </c>
      <c r="K47" s="104">
        <v>11908</v>
      </c>
      <c r="L47" s="104">
        <v>339720</v>
      </c>
      <c r="M47" s="104">
        <v>8974</v>
      </c>
    </row>
    <row r="48" spans="1:13" x14ac:dyDescent="0.25">
      <c r="A48" t="str">
        <f t="shared" si="1"/>
        <v>GLOBAL46022</v>
      </c>
      <c r="B48" s="1" t="s">
        <v>27</v>
      </c>
      <c r="C48" s="34">
        <v>46022</v>
      </c>
      <c r="D48" s="104">
        <v>245364</v>
      </c>
      <c r="E48" s="104">
        <v>89189</v>
      </c>
      <c r="F48" s="104">
        <v>334554</v>
      </c>
      <c r="G48" s="21">
        <v>343516.68</v>
      </c>
      <c r="H48" s="21">
        <v>18077.79</v>
      </c>
      <c r="I48" s="104">
        <v>325439</v>
      </c>
      <c r="J48" s="104">
        <v>0</v>
      </c>
      <c r="K48" s="104">
        <v>11908</v>
      </c>
      <c r="L48" s="104">
        <v>337347</v>
      </c>
      <c r="M48" s="104">
        <v>2793</v>
      </c>
    </row>
    <row r="49" spans="1:13" x14ac:dyDescent="0.25">
      <c r="A49" t="str">
        <f t="shared" si="1"/>
        <v>GLOBAL46053</v>
      </c>
      <c r="B49" s="1" t="s">
        <v>27</v>
      </c>
      <c r="C49" s="34">
        <v>46053</v>
      </c>
      <c r="D49" s="104">
        <v>246478</v>
      </c>
      <c r="E49" s="104">
        <v>86346</v>
      </c>
      <c r="F49" s="104">
        <v>332824</v>
      </c>
      <c r="G49" s="21">
        <v>354712.79</v>
      </c>
      <c r="H49" s="21">
        <v>28801</v>
      </c>
      <c r="I49" s="104">
        <v>325912</v>
      </c>
      <c r="J49" s="104">
        <v>0</v>
      </c>
      <c r="K49" s="104">
        <v>11908</v>
      </c>
      <c r="L49" s="104">
        <v>337819</v>
      </c>
      <c r="M49" s="104">
        <v>4996</v>
      </c>
    </row>
    <row r="50" spans="1:13" x14ac:dyDescent="0.25">
      <c r="A50" t="str">
        <f t="shared" si="1"/>
        <v>MAPFRE VIDA45991</v>
      </c>
      <c r="B50" s="1" t="s">
        <v>28</v>
      </c>
      <c r="C50" s="34">
        <v>45991</v>
      </c>
      <c r="D50" s="104">
        <v>247405</v>
      </c>
      <c r="E50" s="104">
        <v>28431</v>
      </c>
      <c r="F50" s="104">
        <v>275836</v>
      </c>
      <c r="G50" s="21">
        <v>437855.02</v>
      </c>
      <c r="H50" s="21">
        <v>136719.57999999999</v>
      </c>
      <c r="I50" s="104">
        <v>301135</v>
      </c>
      <c r="J50" s="104">
        <v>0</v>
      </c>
      <c r="K50" s="104">
        <v>0</v>
      </c>
      <c r="L50" s="104">
        <v>301135</v>
      </c>
      <c r="M50" s="104">
        <v>25299</v>
      </c>
    </row>
    <row r="51" spans="1:13" x14ac:dyDescent="0.25">
      <c r="A51" t="str">
        <f t="shared" si="1"/>
        <v>MAPFRE VIDA46022</v>
      </c>
      <c r="B51" s="1" t="s">
        <v>28</v>
      </c>
      <c r="C51" s="34">
        <v>46022</v>
      </c>
      <c r="D51" s="104">
        <v>255744</v>
      </c>
      <c r="E51" s="104">
        <v>30435</v>
      </c>
      <c r="F51" s="104">
        <v>286179</v>
      </c>
      <c r="G51" s="21">
        <v>433373.06</v>
      </c>
      <c r="H51" s="21">
        <v>133015.71</v>
      </c>
      <c r="I51" s="104">
        <v>300357</v>
      </c>
      <c r="J51" s="104">
        <v>0</v>
      </c>
      <c r="K51" s="104">
        <v>0</v>
      </c>
      <c r="L51" s="104">
        <v>300357</v>
      </c>
      <c r="M51" s="104">
        <v>14178</v>
      </c>
    </row>
    <row r="52" spans="1:13" x14ac:dyDescent="0.25">
      <c r="A52" t="str">
        <f t="shared" si="1"/>
        <v>MAPFRE VIDA46053</v>
      </c>
      <c r="B52" s="1" t="s">
        <v>28</v>
      </c>
      <c r="C52" s="34">
        <v>46053</v>
      </c>
      <c r="D52" s="104">
        <v>250260</v>
      </c>
      <c r="E52" s="104">
        <v>31207</v>
      </c>
      <c r="F52" s="104">
        <v>281467</v>
      </c>
      <c r="G52" s="21">
        <v>538549.27</v>
      </c>
      <c r="H52" s="21">
        <v>142592.28</v>
      </c>
      <c r="I52" s="104">
        <v>395957</v>
      </c>
      <c r="J52" s="104">
        <v>0</v>
      </c>
      <c r="K52" s="104">
        <v>0</v>
      </c>
      <c r="L52" s="104">
        <v>395957</v>
      </c>
      <c r="M52" s="104">
        <v>114490</v>
      </c>
    </row>
    <row r="53" spans="1:13" x14ac:dyDescent="0.25">
      <c r="A53" t="str">
        <f t="shared" si="1"/>
        <v>METLIFE45991</v>
      </c>
      <c r="B53" s="1" t="s">
        <v>29</v>
      </c>
      <c r="C53" s="34">
        <v>45991</v>
      </c>
      <c r="D53" s="104">
        <v>131838</v>
      </c>
      <c r="E53" s="104">
        <v>13671</v>
      </c>
      <c r="F53" s="104">
        <v>145509</v>
      </c>
      <c r="G53" s="21">
        <v>456323.63</v>
      </c>
      <c r="H53" s="21">
        <v>14960.37</v>
      </c>
      <c r="I53" s="104">
        <v>441363</v>
      </c>
      <c r="J53" s="104">
        <v>0</v>
      </c>
      <c r="K53" s="104">
        <v>0</v>
      </c>
      <c r="L53" s="104">
        <v>441363</v>
      </c>
      <c r="M53" s="104">
        <v>295854</v>
      </c>
    </row>
    <row r="54" spans="1:13" x14ac:dyDescent="0.25">
      <c r="A54" t="str">
        <f t="shared" si="1"/>
        <v>METLIFE46022</v>
      </c>
      <c r="B54" s="1" t="s">
        <v>29</v>
      </c>
      <c r="C54" s="34">
        <v>46022</v>
      </c>
      <c r="D54" s="104">
        <v>131619</v>
      </c>
      <c r="E54" s="104">
        <v>12472</v>
      </c>
      <c r="F54" s="104">
        <v>144092</v>
      </c>
      <c r="G54" s="21">
        <v>466105.92</v>
      </c>
      <c r="H54" s="21">
        <v>18736.29</v>
      </c>
      <c r="I54" s="104">
        <v>447370</v>
      </c>
      <c r="J54" s="104">
        <v>0</v>
      </c>
      <c r="K54" s="104">
        <v>2367</v>
      </c>
      <c r="L54" s="104">
        <v>449736</v>
      </c>
      <c r="M54" s="104">
        <v>305645</v>
      </c>
    </row>
    <row r="55" spans="1:13" x14ac:dyDescent="0.25">
      <c r="A55" t="str">
        <f t="shared" si="1"/>
        <v>METLIFE46053</v>
      </c>
      <c r="B55" s="1" t="s">
        <v>29</v>
      </c>
      <c r="C55" s="34">
        <v>46053</v>
      </c>
      <c r="D55" s="104">
        <v>132757</v>
      </c>
      <c r="E55" s="104">
        <v>13184</v>
      </c>
      <c r="F55" s="104">
        <v>145940</v>
      </c>
      <c r="G55" s="21">
        <v>475836.7</v>
      </c>
      <c r="H55" s="21">
        <v>21074.799999999999</v>
      </c>
      <c r="I55" s="104">
        <v>454762</v>
      </c>
      <c r="J55" s="104">
        <v>0</v>
      </c>
      <c r="K55" s="104">
        <v>0</v>
      </c>
      <c r="L55" s="104">
        <v>454762</v>
      </c>
      <c r="M55" s="104">
        <v>308822</v>
      </c>
    </row>
    <row r="56" spans="1:13" x14ac:dyDescent="0.25">
      <c r="A56" t="str">
        <f t="shared" si="1"/>
        <v>PANAMERICAN VIDA45991</v>
      </c>
      <c r="B56" s="1" t="s">
        <v>30</v>
      </c>
      <c r="C56" s="34">
        <v>45991</v>
      </c>
      <c r="D56" s="104">
        <v>60106</v>
      </c>
      <c r="E56" s="104">
        <v>8063</v>
      </c>
      <c r="F56" s="104">
        <v>68169</v>
      </c>
      <c r="G56" s="21">
        <v>93468.46</v>
      </c>
      <c r="H56" s="21">
        <v>23093.01</v>
      </c>
      <c r="I56" s="104">
        <v>70375</v>
      </c>
      <c r="J56" s="104">
        <v>0</v>
      </c>
      <c r="K56" s="104">
        <v>4792</v>
      </c>
      <c r="L56" s="104">
        <v>75167</v>
      </c>
      <c r="M56" s="104">
        <v>6998</v>
      </c>
    </row>
    <row r="57" spans="1:13" x14ac:dyDescent="0.25">
      <c r="A57" t="str">
        <f t="shared" si="1"/>
        <v>PANAMERICAN VIDA46022</v>
      </c>
      <c r="B57" s="1" t="s">
        <v>30</v>
      </c>
      <c r="C57" s="34">
        <v>46022</v>
      </c>
      <c r="D57" s="104">
        <v>62096</v>
      </c>
      <c r="E57" s="104">
        <v>7298</v>
      </c>
      <c r="F57" s="104">
        <v>69394</v>
      </c>
      <c r="G57" s="21">
        <v>93387.98</v>
      </c>
      <c r="H57" s="21">
        <v>26510.560000000001</v>
      </c>
      <c r="I57" s="104">
        <v>66877</v>
      </c>
      <c r="J57" s="104">
        <v>0</v>
      </c>
      <c r="K57" s="104">
        <v>8209</v>
      </c>
      <c r="L57" s="104">
        <v>75087</v>
      </c>
      <c r="M57" s="104">
        <v>5693</v>
      </c>
    </row>
    <row r="58" spans="1:13" x14ac:dyDescent="0.25">
      <c r="A58" t="str">
        <f t="shared" si="1"/>
        <v>PANAMERICAN VIDA46053</v>
      </c>
      <c r="B58" s="1" t="s">
        <v>30</v>
      </c>
      <c r="C58" s="34">
        <v>46053</v>
      </c>
      <c r="D58" s="104">
        <v>64187</v>
      </c>
      <c r="E58" s="104">
        <v>7522</v>
      </c>
      <c r="F58" s="104">
        <v>71709</v>
      </c>
      <c r="G58" s="21">
        <v>101205.34</v>
      </c>
      <c r="H58" s="21">
        <v>24628.51</v>
      </c>
      <c r="I58" s="104">
        <v>76577</v>
      </c>
      <c r="J58" s="104">
        <v>0</v>
      </c>
      <c r="K58" s="104">
        <v>8209</v>
      </c>
      <c r="L58" s="104">
        <v>84786</v>
      </c>
      <c r="M58" s="104">
        <v>13077</v>
      </c>
    </row>
    <row r="59" spans="1:13" x14ac:dyDescent="0.25">
      <c r="A59" t="str">
        <f t="shared" si="1"/>
        <v>POSITIVA45991</v>
      </c>
      <c r="B59" s="1" t="s">
        <v>31</v>
      </c>
      <c r="C59" s="34">
        <v>45991</v>
      </c>
      <c r="D59" s="104">
        <v>576221</v>
      </c>
      <c r="E59" s="104">
        <v>77374</v>
      </c>
      <c r="F59" s="104">
        <v>653595</v>
      </c>
      <c r="G59" s="21">
        <v>1322028.55</v>
      </c>
      <c r="H59" s="21">
        <v>442463.72</v>
      </c>
      <c r="I59" s="104">
        <v>879565</v>
      </c>
      <c r="J59" s="104">
        <v>0</v>
      </c>
      <c r="K59" s="104">
        <v>0</v>
      </c>
      <c r="L59" s="104">
        <v>879565</v>
      </c>
      <c r="M59" s="104">
        <v>225970</v>
      </c>
    </row>
    <row r="60" spans="1:13" x14ac:dyDescent="0.25">
      <c r="A60" t="str">
        <f t="shared" si="1"/>
        <v>POSITIVA46022</v>
      </c>
      <c r="B60" s="1" t="s">
        <v>31</v>
      </c>
      <c r="C60" s="34">
        <v>46022</v>
      </c>
      <c r="D60" s="104">
        <v>591473</v>
      </c>
      <c r="E60" s="104">
        <v>79851</v>
      </c>
      <c r="F60" s="104">
        <v>671323</v>
      </c>
      <c r="G60" s="21">
        <v>1268198.83</v>
      </c>
      <c r="H60" s="21">
        <v>445024.49</v>
      </c>
      <c r="I60" s="104">
        <v>823174</v>
      </c>
      <c r="J60" s="104">
        <v>0</v>
      </c>
      <c r="K60" s="104">
        <v>0</v>
      </c>
      <c r="L60" s="104">
        <v>823174</v>
      </c>
      <c r="M60" s="104">
        <v>151851</v>
      </c>
    </row>
    <row r="61" spans="1:13" x14ac:dyDescent="0.25">
      <c r="A61" t="str">
        <f t="shared" si="1"/>
        <v>POSITIVA46053</v>
      </c>
      <c r="B61" s="1" t="s">
        <v>31</v>
      </c>
      <c r="C61" s="34">
        <v>46053</v>
      </c>
      <c r="D61" s="104">
        <v>594459</v>
      </c>
      <c r="E61" s="104">
        <v>79978</v>
      </c>
      <c r="F61" s="104">
        <v>674436</v>
      </c>
      <c r="G61" s="21">
        <v>1269020.8600000001</v>
      </c>
      <c r="H61" s="21">
        <v>450539.61</v>
      </c>
      <c r="I61" s="104">
        <v>818481</v>
      </c>
      <c r="J61" s="104">
        <v>0</v>
      </c>
      <c r="K61" s="104">
        <v>0</v>
      </c>
      <c r="L61" s="104">
        <v>818481</v>
      </c>
      <c r="M61" s="104">
        <v>144045</v>
      </c>
    </row>
    <row r="62" spans="1:13" x14ac:dyDescent="0.25">
      <c r="A62" t="str">
        <f t="shared" si="1"/>
        <v>SKANDIA45991</v>
      </c>
      <c r="B62" s="1" t="s">
        <v>103</v>
      </c>
      <c r="C62" s="34">
        <v>45991</v>
      </c>
      <c r="D62" s="104">
        <v>75402</v>
      </c>
      <c r="E62" s="104">
        <v>12481</v>
      </c>
      <c r="F62" s="104">
        <v>87883</v>
      </c>
      <c r="G62" s="21">
        <v>252711.95</v>
      </c>
      <c r="H62" s="21">
        <v>126332.61</v>
      </c>
      <c r="I62" s="104">
        <v>126379</v>
      </c>
      <c r="J62" s="104">
        <v>0</v>
      </c>
      <c r="K62" s="104">
        <v>0</v>
      </c>
      <c r="L62" s="104">
        <v>126379</v>
      </c>
      <c r="M62" s="104">
        <v>38497</v>
      </c>
    </row>
    <row r="63" spans="1:13" x14ac:dyDescent="0.25">
      <c r="A63" t="str">
        <f t="shared" si="1"/>
        <v>SKANDIA46022</v>
      </c>
      <c r="B63" s="1" t="s">
        <v>103</v>
      </c>
      <c r="C63" s="34">
        <v>46022</v>
      </c>
      <c r="D63" s="104">
        <v>76468</v>
      </c>
      <c r="E63" s="104">
        <v>12083</v>
      </c>
      <c r="F63" s="104">
        <v>88550</v>
      </c>
      <c r="G63" s="21">
        <v>254679.59</v>
      </c>
      <c r="H63" s="21">
        <v>127818.39</v>
      </c>
      <c r="I63" s="104">
        <v>126861</v>
      </c>
      <c r="J63" s="104">
        <v>0</v>
      </c>
      <c r="K63" s="104">
        <v>0</v>
      </c>
      <c r="L63" s="104">
        <v>126861</v>
      </c>
      <c r="M63" s="104">
        <v>38311</v>
      </c>
    </row>
    <row r="64" spans="1:13" x14ac:dyDescent="0.25">
      <c r="A64" t="str">
        <f t="shared" si="1"/>
        <v>SKANDIA46053</v>
      </c>
      <c r="B64" s="1" t="s">
        <v>103</v>
      </c>
      <c r="C64" s="34">
        <v>46053</v>
      </c>
      <c r="D64" s="104">
        <v>78133</v>
      </c>
      <c r="E64" s="104">
        <v>12715</v>
      </c>
      <c r="F64" s="104">
        <v>90849</v>
      </c>
      <c r="G64" s="21">
        <v>256588.82</v>
      </c>
      <c r="H64" s="21">
        <v>131467.31</v>
      </c>
      <c r="I64" s="104">
        <v>125122</v>
      </c>
      <c r="J64" s="104">
        <v>0</v>
      </c>
      <c r="K64" s="104">
        <v>0</v>
      </c>
      <c r="L64" s="104">
        <v>125122</v>
      </c>
      <c r="M64" s="104">
        <v>34273</v>
      </c>
    </row>
    <row r="65" spans="1:13" x14ac:dyDescent="0.25">
      <c r="A65" t="str">
        <f t="shared" si="1"/>
        <v>SURAMERICANA VIDA45991</v>
      </c>
      <c r="B65" s="1" t="s">
        <v>32</v>
      </c>
      <c r="C65" s="34">
        <v>45991</v>
      </c>
      <c r="D65" s="104">
        <v>1649340</v>
      </c>
      <c r="E65" s="104">
        <v>222339</v>
      </c>
      <c r="F65" s="104">
        <v>1871679</v>
      </c>
      <c r="G65" s="21">
        <v>3248848.45</v>
      </c>
      <c r="H65" s="21">
        <v>269628.03999999998</v>
      </c>
      <c r="I65" s="104">
        <v>2979220</v>
      </c>
      <c r="J65" s="104">
        <v>0</v>
      </c>
      <c r="K65" s="104">
        <v>1011</v>
      </c>
      <c r="L65" s="104">
        <v>2980231</v>
      </c>
      <c r="M65" s="104">
        <v>1108552</v>
      </c>
    </row>
    <row r="66" spans="1:13" x14ac:dyDescent="0.25">
      <c r="A66" t="str">
        <f t="shared" si="1"/>
        <v>SURAMERICANA VIDA46022</v>
      </c>
      <c r="B66" s="1" t="s">
        <v>32</v>
      </c>
      <c r="C66" s="34">
        <v>46022</v>
      </c>
      <c r="D66" s="104">
        <v>1691748</v>
      </c>
      <c r="E66" s="104">
        <v>212257</v>
      </c>
      <c r="F66" s="104">
        <v>1904004</v>
      </c>
      <c r="G66" s="21">
        <v>3361614.1</v>
      </c>
      <c r="H66" s="21">
        <v>302691.34999999998</v>
      </c>
      <c r="I66" s="104">
        <v>3058923</v>
      </c>
      <c r="J66" s="104">
        <v>0</v>
      </c>
      <c r="K66" s="104">
        <v>23601</v>
      </c>
      <c r="L66" s="104">
        <v>3082524</v>
      </c>
      <c r="M66" s="104">
        <v>1178519</v>
      </c>
    </row>
    <row r="67" spans="1:13" x14ac:dyDescent="0.25">
      <c r="A67" t="str">
        <f t="shared" si="1"/>
        <v>SURAMERICANA VIDA46053</v>
      </c>
      <c r="B67" s="1" t="s">
        <v>32</v>
      </c>
      <c r="C67" s="34">
        <v>46053</v>
      </c>
      <c r="D67" s="104">
        <v>1710273</v>
      </c>
      <c r="E67" s="104">
        <v>217412</v>
      </c>
      <c r="F67" s="104">
        <v>1927685</v>
      </c>
      <c r="G67" s="21">
        <v>3431816.77</v>
      </c>
      <c r="H67" s="21">
        <v>302255.09000000003</v>
      </c>
      <c r="I67" s="104">
        <v>3129562</v>
      </c>
      <c r="J67" s="104">
        <v>0</v>
      </c>
      <c r="K67" s="104">
        <v>25505</v>
      </c>
      <c r="L67" s="104">
        <v>3155067</v>
      </c>
      <c r="M67" s="104">
        <v>1227382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46053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2432678</v>
      </c>
      <c r="C7" s="87">
        <f>+IFERROR(VLOOKUP($A7&amp;$F$3,BasePA_VID!$A$1:$J$319,5,0),"N.A.")</f>
        <v>226256</v>
      </c>
      <c r="D7" s="88">
        <f>+IFERROR(VLOOKUP($A7&amp;$F$3,BasePA_VID!$A$1:$J$319,6,0),"N.A.")</f>
        <v>2658934</v>
      </c>
      <c r="E7" s="89">
        <f>+IFERROR(VLOOKUP($A7&amp;$F$3,BasePA_VID!$A$1:$J$319,7,0),"N.A.")</f>
        <v>2428120.25</v>
      </c>
      <c r="F7" s="89">
        <f>+IFERROR(VLOOKUP($A7&amp;$F$3,BasePA_VID!$A$1:$J$319,8,0),"N.A.")</f>
        <v>60516.65</v>
      </c>
      <c r="G7" s="89">
        <f>+IFERROR(VLOOKUP($A7&amp;$F$3,BasePA_VID!$A$1:$J$319,9,0),"N.A.")</f>
        <v>2367604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2662604</v>
      </c>
      <c r="K7" s="91">
        <f>+IFERROR(VLOOKUP($A7&amp;$F$3,BasePA_VID!$A$1:$M$319,13,0),"N.A.")</f>
        <v>3669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192419</v>
      </c>
      <c r="C8" s="87">
        <f>+IFERROR(VLOOKUP($A8&amp;$F$3,BasePA_VID!$A$1:$J$319,5,0),"N.A.")</f>
        <v>6882</v>
      </c>
      <c r="D8" s="93">
        <f>+IFERROR(VLOOKUP($A8&amp;$F$3,BasePA_VID!$A$1:$J$319,6,0),"N.A.")</f>
        <v>199301</v>
      </c>
      <c r="E8" s="89">
        <f>+IFERROR(VLOOKUP($A8&amp;$F$3,BasePA_VID!$A$1:$J$319,7,0),"N.A.")</f>
        <v>293482.62</v>
      </c>
      <c r="F8" s="89">
        <f>+IFERROR(VLOOKUP($A8&amp;$F$3,BasePA_VID!$A$1:$J$319,8,0),"N.A.")</f>
        <v>28316.66</v>
      </c>
      <c r="G8" s="89">
        <f>+IFERROR(VLOOKUP($A8&amp;$F$3,BasePA_VID!$A$1:$J$319,9,0),"N.A.")</f>
        <v>265166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265166</v>
      </c>
      <c r="K8" s="91">
        <f>+IFERROR(VLOOKUP($A8&amp;$F$3,BasePA_VID!$A$1:$M$319,13,0),"N.A.")</f>
        <v>65865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98129</v>
      </c>
      <c r="C9" s="87">
        <f>+IFERROR(VLOOKUP($A9&amp;$F$3,BasePA_VID!$A$1:$J$319,5,0),"N.A.")</f>
        <v>3</v>
      </c>
      <c r="D9" s="93">
        <f>+IFERROR(VLOOKUP($A9&amp;$F$3,BasePA_VID!$A$1:$J$319,6,0),"N.A.")</f>
        <v>98132</v>
      </c>
      <c r="E9" s="89">
        <f>+IFERROR(VLOOKUP($A9&amp;$F$3,BasePA_VID!$A$1:$J$319,7,0),"N.A.")</f>
        <v>107169.41</v>
      </c>
      <c r="F9" s="89">
        <f>+IFERROR(VLOOKUP($A9&amp;$F$3,BasePA_VID!$A$1:$J$319,8,0),"N.A.")</f>
        <v>6722.77</v>
      </c>
      <c r="G9" s="89">
        <f>+IFERROR(VLOOKUP($A9&amp;$F$3,BasePA_VID!$A$1:$J$319,9,0),"N.A.")</f>
        <v>100447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100447</v>
      </c>
      <c r="K9" s="91">
        <f>+IFERROR(VLOOKUP($A9&amp;$F$3,BasePA_VID!$A$1:$M$319,13,0),"N.A.")</f>
        <v>2314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1077887</v>
      </c>
      <c r="C10" s="87">
        <f>+IFERROR(VLOOKUP($A10&amp;$F$3,BasePA_VID!$A$1:$J$319,5,0),"N.A.")</f>
        <v>26180</v>
      </c>
      <c r="D10" s="93">
        <f>+IFERROR(VLOOKUP($A10&amp;$F$3,BasePA_VID!$A$1:$J$319,6,0),"N.A.")</f>
        <v>1104067</v>
      </c>
      <c r="E10" s="89">
        <f>+IFERROR(VLOOKUP($A10&amp;$F$3,BasePA_VID!$A$1:$J$319,7,0),"N.A.")</f>
        <v>1225480.67</v>
      </c>
      <c r="F10" s="89">
        <f>+IFERROR(VLOOKUP($A10&amp;$F$3,BasePA_VID!$A$1:$J$319,8,0),"N.A.")</f>
        <v>0</v>
      </c>
      <c r="G10" s="89">
        <f>+IFERROR(VLOOKUP($A10&amp;$F$3,BasePA_VID!$A$1:$J$319,9,0),"N.A.")</f>
        <v>1225481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1225481</v>
      </c>
      <c r="K10" s="91">
        <f>+IFERROR(VLOOKUP($A10&amp;$F$3,BasePA_VID!$A$1:$M$319,13,0),"N.A.")</f>
        <v>121413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7910</v>
      </c>
      <c r="C11" s="87">
        <f>+IFERROR(VLOOKUP($A11&amp;$F$3,BasePA_VID!$A$1:$J$319,5,0),"N.A.")</f>
        <v>925</v>
      </c>
      <c r="D11" s="93">
        <f>+IFERROR(VLOOKUP($A11&amp;$F$3,BasePA_VID!$A$1:$J$319,6,0),"N.A.")</f>
        <v>8835</v>
      </c>
      <c r="E11" s="89">
        <f>+IFERROR(VLOOKUP($A11&amp;$F$3,BasePA_VID!$A$1:$J$319,7,0),"N.A.")</f>
        <v>36254.76</v>
      </c>
      <c r="F11" s="89">
        <f>+IFERROR(VLOOKUP($A11&amp;$F$3,BasePA_VID!$A$1:$J$319,8,0),"N.A.")</f>
        <v>4641.96</v>
      </c>
      <c r="G11" s="89">
        <f>+IFERROR(VLOOKUP($A11&amp;$F$3,BasePA_VID!$A$1:$J$319,9,0),"N.A.")</f>
        <v>31613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31613</v>
      </c>
      <c r="K11" s="91">
        <f>+IFERROR(VLOOKUP($A11&amp;$F$3,BasePA_VID!$A$1:$M$319,13,0),"N.A.")</f>
        <v>22778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348145</v>
      </c>
      <c r="C12" s="87">
        <f>+IFERROR(VLOOKUP($A12&amp;$F$3,BasePA_VID!$A$1:$J$319,5,0),"N.A.")</f>
        <v>32624</v>
      </c>
      <c r="D12" s="93">
        <f>+IFERROR(VLOOKUP($A12&amp;$F$3,BasePA_VID!$A$1:$J$319,6,0),"N.A.")</f>
        <v>380769</v>
      </c>
      <c r="E12" s="89">
        <f>+IFERROR(VLOOKUP($A12&amp;$F$3,BasePA_VID!$A$1:$J$319,7,0),"N.A.")</f>
        <v>822467.16</v>
      </c>
      <c r="F12" s="89">
        <f>+IFERROR(VLOOKUP($A12&amp;$F$3,BasePA_VID!$A$1:$J$319,8,0),"N.A.")</f>
        <v>202413.18</v>
      </c>
      <c r="G12" s="89">
        <f>+IFERROR(VLOOKUP($A12&amp;$F$3,BasePA_VID!$A$1:$J$319,9,0),"N.A.")</f>
        <v>620054</v>
      </c>
      <c r="H12" s="89">
        <f>+IFERROR(VLOOKUP($A12&amp;$F$3,BasePA_VID!$A$1:$M$319,10,0),"N.A.")</f>
        <v>0</v>
      </c>
      <c r="I12" s="90">
        <f>+IFERROR(VLOOKUP($A12&amp;$F$3,BasePA_VID!$A$1:$M$319,11,0),"N.A.")</f>
        <v>35377</v>
      </c>
      <c r="J12" s="90">
        <f>+IFERROR(VLOOKUP($A12&amp;$F$3,BasePA_VID!$A$1:$M$319,12,0),"N.A.")</f>
        <v>655431</v>
      </c>
      <c r="K12" s="91">
        <f>+IFERROR(VLOOKUP($A12&amp;$F$3,BasePA_VID!$A$1:$M$319,13,0),"N.A.")</f>
        <v>274662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168081</v>
      </c>
      <c r="C13" s="87">
        <f>+IFERROR(VLOOKUP($A13&amp;$F$3,BasePA_VID!$A$1:$J$319,5,0),"N.A.")</f>
        <v>15641</v>
      </c>
      <c r="D13" s="93">
        <f>+IFERROR(VLOOKUP($A13&amp;$F$3,BasePA_VID!$A$1:$J$319,6,0),"N.A.")</f>
        <v>183721</v>
      </c>
      <c r="E13" s="89">
        <f>+IFERROR(VLOOKUP($A13&amp;$F$3,BasePA_VID!$A$1:$J$319,7,0),"N.A.")</f>
        <v>703898.12</v>
      </c>
      <c r="F13" s="89">
        <f>+IFERROR(VLOOKUP($A13&amp;$F$3,BasePA_VID!$A$1:$J$319,8,0),"N.A.")</f>
        <v>19073.03</v>
      </c>
      <c r="G13" s="89">
        <f>+IFERROR(VLOOKUP($A13&amp;$F$3,BasePA_VID!$A$1:$J$319,9,0),"N.A.")</f>
        <v>684825</v>
      </c>
      <c r="H13" s="89">
        <f>+IFERROR(VLOOKUP($A13&amp;$F$3,BasePA_VID!$A$1:$M$319,10,0),"N.A.")</f>
        <v>0</v>
      </c>
      <c r="I13" s="90">
        <f>+IFERROR(VLOOKUP($A13&amp;$F$3,BasePA_VID!$A$1:$M$319,11,0),"N.A.")</f>
        <v>3359</v>
      </c>
      <c r="J13" s="90">
        <f>+IFERROR(VLOOKUP($A13&amp;$F$3,BasePA_VID!$A$1:$M$319,12,0),"N.A.")</f>
        <v>688184</v>
      </c>
      <c r="K13" s="91">
        <f>+IFERROR(VLOOKUP($A13&amp;$F$3,BasePA_VID!$A$1:$M$319,13,0),"N.A.")</f>
        <v>504463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10650</v>
      </c>
      <c r="C14" s="87">
        <f>+IFERROR(VLOOKUP($A14&amp;$F$3,BasePA_VID!$A$1:$J$319,5,0),"N.A.")</f>
        <v>2031</v>
      </c>
      <c r="D14" s="93">
        <f>+IFERROR(VLOOKUP($A14&amp;$F$3,BasePA_VID!$A$1:$J$319,6,0),"N.A.")</f>
        <v>12681</v>
      </c>
      <c r="E14" s="89">
        <f>+IFERROR(VLOOKUP($A14&amp;$F$3,BasePA_VID!$A$1:$J$319,7,0),"N.A.")</f>
        <v>59938.8</v>
      </c>
      <c r="F14" s="89">
        <f>+IFERROR(VLOOKUP($A14&amp;$F$3,BasePA_VID!$A$1:$J$319,8,0),"N.A.")</f>
        <v>37357.81</v>
      </c>
      <c r="G14" s="89">
        <f>+IFERROR(VLOOKUP($A14&amp;$F$3,BasePA_VID!$A$1:$J$319,9,0),"N.A.")</f>
        <v>22581</v>
      </c>
      <c r="H14" s="89">
        <f>+IFERROR(VLOOKUP($A14&amp;$F$3,BasePA_VID!$A$1:$M$319,10,0),"N.A.")</f>
        <v>0</v>
      </c>
      <c r="I14" s="90">
        <f>+IFERROR(VLOOKUP($A14&amp;$F$3,BasePA_VID!$A$1:$M$319,11,0),"N.A.")</f>
        <v>1902</v>
      </c>
      <c r="J14" s="90">
        <f>+IFERROR(VLOOKUP($A14&amp;$F$3,BasePA_VID!$A$1:$M$319,12,0),"N.A.")</f>
        <v>24483</v>
      </c>
      <c r="K14" s="91">
        <f>+IFERROR(VLOOKUP($A14&amp;$F$3,BasePA_VID!$A$1:$M$319,13,0),"N.A.")</f>
        <v>11802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884403</v>
      </c>
      <c r="C15" s="87">
        <f>+IFERROR(VLOOKUP($A15&amp;$F$3,BasePA_VID!$A$1:$J$319,5,0),"N.A.")</f>
        <v>139956</v>
      </c>
      <c r="D15" s="93">
        <f>+IFERROR(VLOOKUP($A15&amp;$F$3,BasePA_VID!$A$1:$J$319,6,0),"N.A.")</f>
        <v>1024359</v>
      </c>
      <c r="E15" s="89">
        <f>+IFERROR(VLOOKUP($A15&amp;$F$3,BasePA_VID!$A$1:$J$319,7,0),"N.A.")</f>
        <v>2993976.45</v>
      </c>
      <c r="F15" s="89">
        <f>+IFERROR(VLOOKUP($A15&amp;$F$3,BasePA_VID!$A$1:$J$319,8,0),"N.A.")</f>
        <v>1814044.22</v>
      </c>
      <c r="G15" s="89">
        <f>+IFERROR(VLOOKUP($A15&amp;$F$3,BasePA_VID!$A$1:$J$319,9,0),"N.A.")</f>
        <v>1179932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1179932</v>
      </c>
      <c r="K15" s="91">
        <f>+IFERROR(VLOOKUP($A15&amp;$F$3,BasePA_VID!$A$1:$M$319,13,0),"N.A.")</f>
        <v>155573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166940</v>
      </c>
      <c r="C16" s="87">
        <f>+IFERROR(VLOOKUP($A16&amp;$F$3,BasePA_VID!$A$1:$J$319,5,0),"N.A.")</f>
        <v>21284</v>
      </c>
      <c r="D16" s="93">
        <f>+IFERROR(VLOOKUP($A16&amp;$F$3,BasePA_VID!$A$1:$J$319,6,0),"N.A.")</f>
        <v>188225</v>
      </c>
      <c r="E16" s="89">
        <f>+IFERROR(VLOOKUP($A16&amp;$F$3,BasePA_VID!$A$1:$J$319,7,0),"N.A.")</f>
        <v>391181.95</v>
      </c>
      <c r="F16" s="89">
        <f>+IFERROR(VLOOKUP($A16&amp;$F$3,BasePA_VID!$A$1:$J$319,8,0),"N.A.")</f>
        <v>24519.66</v>
      </c>
      <c r="G16" s="89">
        <f>+IFERROR(VLOOKUP($A16&amp;$F$3,BasePA_VID!$A$1:$J$319,9,0),"N.A.")</f>
        <v>366662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366662</v>
      </c>
      <c r="K16" s="91">
        <f>+IFERROR(VLOOKUP($A16&amp;$F$3,BasePA_VID!$A$1:$M$319,13,0),"N.A.")</f>
        <v>178438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28622</v>
      </c>
      <c r="C17" s="87">
        <f>+IFERROR(VLOOKUP($A17&amp;$F$3,BasePA_VID!$A$1:$J$319,5,0),"N.A.")</f>
        <v>6958</v>
      </c>
      <c r="D17" s="93">
        <f>+IFERROR(VLOOKUP($A17&amp;$F$3,BasePA_VID!$A$1:$J$319,6,0),"N.A.")</f>
        <v>35580</v>
      </c>
      <c r="E17" s="89">
        <f>+IFERROR(VLOOKUP($A17&amp;$F$3,BasePA_VID!$A$1:$J$319,7,0),"N.A.")</f>
        <v>191443.57</v>
      </c>
      <c r="F17" s="89">
        <f>+IFERROR(VLOOKUP($A17&amp;$F$3,BasePA_VID!$A$1:$J$319,8,0),"N.A.")</f>
        <v>32424.57</v>
      </c>
      <c r="G17" s="89">
        <f>+IFERROR(VLOOKUP($A17&amp;$F$3,BasePA_VID!$A$1:$J$319,9,0),"N.A.")</f>
        <v>159019</v>
      </c>
      <c r="H17" s="89">
        <f>+IFERROR(VLOOKUP($A17&amp;$F$3,BasePA_VID!$A$1:$M$319,10,0),"N.A.")</f>
        <v>0</v>
      </c>
      <c r="I17" s="90">
        <f>+IFERROR(VLOOKUP($A17&amp;$F$3,BasePA_VID!$A$1:$M$319,11,0),"N.A.")</f>
        <v>2453</v>
      </c>
      <c r="J17" s="90">
        <f>+IFERROR(VLOOKUP($A17&amp;$F$3,BasePA_VID!$A$1:$M$319,12,0),"N.A.")</f>
        <v>161472</v>
      </c>
      <c r="K17" s="91">
        <f>+IFERROR(VLOOKUP($A17&amp;$F$3,BasePA_VID!$A$1:$M$319,13,0),"N.A.")</f>
        <v>125892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23495</v>
      </c>
      <c r="C18" s="87">
        <f>+IFERROR(VLOOKUP($A18&amp;$F$3,BasePA_VID!$A$1:$J$319,5,0),"N.A.")</f>
        <v>3103</v>
      </c>
      <c r="D18" s="93">
        <f>+IFERROR(VLOOKUP($A18&amp;$F$3,BasePA_VID!$A$1:$J$319,6,0),"N.A.")</f>
        <v>26598</v>
      </c>
      <c r="E18" s="89">
        <f>+IFERROR(VLOOKUP($A18&amp;$F$3,BasePA_VID!$A$1:$J$319,7,0),"N.A.")</f>
        <v>72180.56</v>
      </c>
      <c r="F18" s="89">
        <f>+IFERROR(VLOOKUP($A18&amp;$F$3,BasePA_VID!$A$1:$J$319,8,0),"N.A.")</f>
        <v>36628.410000000003</v>
      </c>
      <c r="G18" s="89">
        <f>+IFERROR(VLOOKUP($A18&amp;$F$3,BasePA_VID!$A$1:$J$319,9,0),"N.A.")</f>
        <v>35552</v>
      </c>
      <c r="H18" s="89">
        <f>+IFERROR(VLOOKUP($A18&amp;$F$3,BasePA_VID!$A$1:$M$319,10,0),"N.A.")</f>
        <v>0</v>
      </c>
      <c r="I18" s="90">
        <f>+IFERROR(VLOOKUP($A18&amp;$F$3,BasePA_VID!$A$1:$M$319,11,0),"N.A.")</f>
        <v>81</v>
      </c>
      <c r="J18" s="90">
        <f>+IFERROR(VLOOKUP($A18&amp;$F$3,BasePA_VID!$A$1:$M$319,12,0),"N.A.")</f>
        <v>35633</v>
      </c>
      <c r="K18" s="91">
        <f>+IFERROR(VLOOKUP($A18&amp;$F$3,BasePA_VID!$A$1:$M$319,13,0),"N.A.")</f>
        <v>9035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8</v>
      </c>
      <c r="C19" s="87">
        <f>+IFERROR(VLOOKUP($A19&amp;$F$3,BasePA_VID!$A$1:$J$319,5,0),"N.A.")</f>
        <v>396</v>
      </c>
      <c r="D19" s="93">
        <f>+IFERROR(VLOOKUP($A19&amp;$F$3,BasePA_VID!$A$1:$J$319,6,0),"N.A.")</f>
        <v>404</v>
      </c>
      <c r="E19" s="89">
        <f>+IFERROR(VLOOKUP($A19&amp;$F$3,BasePA_VID!$A$1:$J$319,7,0),"N.A.")</f>
        <v>23666.22</v>
      </c>
      <c r="F19" s="89">
        <f>+IFERROR(VLOOKUP($A19&amp;$F$3,BasePA_VID!$A$1:$J$319,8,0),"N.A.")</f>
        <v>288.08</v>
      </c>
      <c r="G19" s="89">
        <f>+IFERROR(VLOOKUP($A19&amp;$F$3,BasePA_VID!$A$1:$J$319,9,0),"N.A.")</f>
        <v>23378</v>
      </c>
      <c r="H19" s="89">
        <f>+IFERROR(VLOOKUP($A19&amp;$F$3,BasePA_VID!$A$1:$M$319,10,0),"N.A.")</f>
        <v>0</v>
      </c>
      <c r="I19" s="90">
        <f>+IFERROR(VLOOKUP($A19&amp;$F$3,BasePA_VID!$A$1:$M$319,11,0),"N.A.")</f>
        <v>61</v>
      </c>
      <c r="J19" s="90">
        <f>+IFERROR(VLOOKUP($A19&amp;$F$3,BasePA_VID!$A$1:$M$319,12,0),"N.A.")</f>
        <v>23439</v>
      </c>
      <c r="K19" s="91">
        <f>+IFERROR(VLOOKUP($A19&amp;$F$3,BasePA_VID!$A$1:$M$319,13,0),"N.A.")</f>
        <v>23035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28213</v>
      </c>
      <c r="C20" s="87">
        <f>+IFERROR(VLOOKUP($A20&amp;$F$3,BasePA_VID!$A$1:$J$319,5,0),"N.A.")</f>
        <v>2905</v>
      </c>
      <c r="D20" s="93">
        <f>+IFERROR(VLOOKUP($A20&amp;$F$3,BasePA_VID!$A$1:$J$319,6,0),"N.A.")</f>
        <v>31117</v>
      </c>
      <c r="E20" s="89">
        <f>+IFERROR(VLOOKUP($A20&amp;$F$3,BasePA_VID!$A$1:$J$319,7,0),"N.A.")</f>
        <v>79417.81</v>
      </c>
      <c r="F20" s="89">
        <f>+IFERROR(VLOOKUP($A20&amp;$F$3,BasePA_VID!$A$1:$J$319,8,0),"N.A.")</f>
        <v>36399.22</v>
      </c>
      <c r="G20" s="89">
        <f>+IFERROR(VLOOKUP($A20&amp;$F$3,BasePA_VID!$A$1:$J$319,9,0),"N.A.")</f>
        <v>43019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43019</v>
      </c>
      <c r="K20" s="91">
        <f>+IFERROR(VLOOKUP($A20&amp;$F$3,BasePA_VID!$A$1:$M$319,13,0),"N.A.")</f>
        <v>11901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28816</v>
      </c>
      <c r="C21" s="87">
        <f>+IFERROR(VLOOKUP($A21&amp;$F$3,BasePA_VID!$A$1:$J$319,5,0),"N.A.")</f>
        <v>4475</v>
      </c>
      <c r="D21" s="93">
        <f>+IFERROR(VLOOKUP($A21&amp;$F$3,BasePA_VID!$A$1:$J$319,6,0),"N.A.")</f>
        <v>33291</v>
      </c>
      <c r="E21" s="89">
        <f>+IFERROR(VLOOKUP($A21&amp;$F$3,BasePA_VID!$A$1:$J$319,7,0),"N.A.")</f>
        <v>48184.39</v>
      </c>
      <c r="F21" s="89">
        <f>+IFERROR(VLOOKUP($A21&amp;$F$3,BasePA_VID!$A$1:$J$319,8,0),"N.A.")</f>
        <v>8728.77</v>
      </c>
      <c r="G21" s="89">
        <f>+IFERROR(VLOOKUP($A21&amp;$F$3,BasePA_VID!$A$1:$J$319,9,0),"N.A.")</f>
        <v>39456</v>
      </c>
      <c r="H21" s="89">
        <f>+IFERROR(VLOOKUP($A21&amp;$F$3,BasePA_VID!$A$1:$M$319,10,0),"N.A.")</f>
        <v>0</v>
      </c>
      <c r="I21" s="90">
        <f>+IFERROR(VLOOKUP($A21&amp;$F$3,BasePA_VID!$A$1:$M$319,11,0),"N.A.")</f>
        <v>2682</v>
      </c>
      <c r="J21" s="90">
        <f>+IFERROR(VLOOKUP($A21&amp;$F$3,BasePA_VID!$A$1:$M$319,12,0),"N.A.")</f>
        <v>42137</v>
      </c>
      <c r="K21" s="91">
        <f>+IFERROR(VLOOKUP($A21&amp;$F$3,BasePA_VID!$A$1:$M$319,13,0),"N.A.")</f>
        <v>8847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246478</v>
      </c>
      <c r="C22" s="87">
        <f>+IFERROR(VLOOKUP($A22&amp;$F$3,BasePA_VID!$A$1:$J$319,5,0),"N.A.")</f>
        <v>86346</v>
      </c>
      <c r="D22" s="93">
        <f>+IFERROR(VLOOKUP($A22&amp;$F$3,BasePA_VID!$A$1:$J$319,6,0),"N.A.")</f>
        <v>332824</v>
      </c>
      <c r="E22" s="89">
        <f>+IFERROR(VLOOKUP($A22&amp;$F$3,BasePA_VID!$A$1:$J$319,7,0),"N.A.")</f>
        <v>354712.79</v>
      </c>
      <c r="F22" s="89">
        <f>+IFERROR(VLOOKUP($A22&amp;$F$3,BasePA_VID!$A$1:$J$319,8,0),"N.A.")</f>
        <v>28801</v>
      </c>
      <c r="G22" s="89">
        <f>+IFERROR(VLOOKUP($A22&amp;$F$3,BasePA_VID!$A$1:$J$319,9,0),"N.A.")</f>
        <v>325912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337819</v>
      </c>
      <c r="K22" s="91">
        <f>+IFERROR(VLOOKUP($A22&amp;$F$3,BasePA_VID!$A$1:$M$319,13,0),"N.A.")</f>
        <v>4996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250260</v>
      </c>
      <c r="C23" s="87">
        <f>+IFERROR(VLOOKUP($A23&amp;$F$3,BasePA_VID!$A$1:$J$319,5,0),"N.A.")</f>
        <v>31207</v>
      </c>
      <c r="D23" s="93">
        <f>+IFERROR(VLOOKUP($A23&amp;$F$3,BasePA_VID!$A$1:$J$319,6,0),"N.A.")</f>
        <v>281467</v>
      </c>
      <c r="E23" s="89">
        <f>+IFERROR(VLOOKUP($A23&amp;$F$3,BasePA_VID!$A$1:$J$319,7,0),"N.A.")</f>
        <v>538549.27</v>
      </c>
      <c r="F23" s="89">
        <f>+IFERROR(VLOOKUP($A23&amp;$F$3,BasePA_VID!$A$1:$J$319,8,0),"N.A.")</f>
        <v>142592.28</v>
      </c>
      <c r="G23" s="89">
        <f>+IFERROR(VLOOKUP($A23&amp;$F$3,BasePA_VID!$A$1:$J$319,9,0),"N.A.")</f>
        <v>395957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395957</v>
      </c>
      <c r="K23" s="91">
        <f>+IFERROR(VLOOKUP($A23&amp;$F$3,BasePA_VID!$A$1:$M$319,13,0),"N.A.")</f>
        <v>114490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132757</v>
      </c>
      <c r="C24" s="87">
        <f>+IFERROR(VLOOKUP($A24&amp;$F$3,BasePA_VID!$A$1:$J$319,5,0),"N.A.")</f>
        <v>13184</v>
      </c>
      <c r="D24" s="93">
        <f>+IFERROR(VLOOKUP($A24&amp;$F$3,BasePA_VID!$A$1:$J$319,6,0),"N.A.")</f>
        <v>145940</v>
      </c>
      <c r="E24" s="89">
        <f>+IFERROR(VLOOKUP($A24&amp;$F$3,BasePA_VID!$A$1:$J$319,7,0),"N.A.")</f>
        <v>475836.7</v>
      </c>
      <c r="F24" s="89">
        <f>+IFERROR(VLOOKUP($A24&amp;$F$3,BasePA_VID!$A$1:$J$319,8,0),"N.A.")</f>
        <v>21074.799999999999</v>
      </c>
      <c r="G24" s="89">
        <f>+IFERROR(VLOOKUP($A24&amp;$F$3,BasePA_VID!$A$1:$J$319,9,0),"N.A.")</f>
        <v>454762</v>
      </c>
      <c r="H24" s="89">
        <f>+IFERROR(VLOOKUP($A24&amp;$F$3,BasePA_VID!$A$1:$M$319,10,0),"N.A.")</f>
        <v>0</v>
      </c>
      <c r="I24" s="90">
        <f>+IFERROR(VLOOKUP($A24&amp;$F$3,BasePA_VID!$A$1:$M$319,11,0),"N.A.")</f>
        <v>0</v>
      </c>
      <c r="J24" s="90">
        <f>+IFERROR(VLOOKUP($A24&amp;$F$3,BasePA_VID!$A$1:$M$319,12,0),"N.A.")</f>
        <v>454762</v>
      </c>
      <c r="K24" s="91">
        <f>+IFERROR(VLOOKUP($A24&amp;$F$3,BasePA_VID!$A$1:$M$319,13,0),"N.A.")</f>
        <v>308822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64187</v>
      </c>
      <c r="C25" s="87">
        <f>+IFERROR(VLOOKUP($A25&amp;$F$3,BasePA_VID!$A$1:$J$319,5,0),"N.A.")</f>
        <v>7522</v>
      </c>
      <c r="D25" s="93">
        <f>+IFERROR(VLOOKUP($A25&amp;$F$3,BasePA_VID!$A$1:$J$319,6,0),"N.A.")</f>
        <v>71709</v>
      </c>
      <c r="E25" s="89">
        <f>+IFERROR(VLOOKUP($A25&amp;$F$3,BasePA_VID!$A$1:$J$319,7,0),"N.A.")</f>
        <v>101205.34</v>
      </c>
      <c r="F25" s="89">
        <f>+IFERROR(VLOOKUP($A25&amp;$F$3,BasePA_VID!$A$1:$J$319,8,0),"N.A.")</f>
        <v>24628.51</v>
      </c>
      <c r="G25" s="89">
        <f>+IFERROR(VLOOKUP($A25&amp;$F$3,BasePA_VID!$A$1:$J$319,9,0),"N.A.")</f>
        <v>76577</v>
      </c>
      <c r="H25" s="89">
        <f>+IFERROR(VLOOKUP($A25&amp;$F$3,BasePA_VID!$A$1:$M$319,10,0),"N.A.")</f>
        <v>0</v>
      </c>
      <c r="I25" s="90">
        <f>+IFERROR(VLOOKUP($A25&amp;$F$3,BasePA_VID!$A$1:$M$319,11,0),"N.A.")</f>
        <v>8209</v>
      </c>
      <c r="J25" s="90">
        <f>+IFERROR(VLOOKUP($A25&amp;$F$3,BasePA_VID!$A$1:$M$319,12,0),"N.A.")</f>
        <v>84786</v>
      </c>
      <c r="K25" s="91">
        <f>+IFERROR(VLOOKUP($A25&amp;$F$3,BasePA_VID!$A$1:$M$319,13,0),"N.A.")</f>
        <v>13077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594459</v>
      </c>
      <c r="C26" s="87">
        <f>+IFERROR(VLOOKUP($A26&amp;$F$3,BasePA_VID!$A$1:$J$319,5,0),"N.A.")</f>
        <v>79978</v>
      </c>
      <c r="D26" s="93">
        <f>+IFERROR(VLOOKUP($A26&amp;$F$3,BasePA_VID!$A$1:$J$319,6,0),"N.A.")</f>
        <v>674436</v>
      </c>
      <c r="E26" s="89">
        <f>+IFERROR(VLOOKUP($A26&amp;$F$3,BasePA_VID!$A$1:$J$319,7,0),"N.A.")</f>
        <v>1269020.8600000001</v>
      </c>
      <c r="F26" s="89">
        <f>+IFERROR(VLOOKUP($A26&amp;$F$3,BasePA_VID!$A$1:$J$319,8,0),"N.A.")</f>
        <v>450539.61</v>
      </c>
      <c r="G26" s="89">
        <f>+IFERROR(VLOOKUP($A26&amp;$F$3,BasePA_VID!$A$1:$J$319,9,0),"N.A.")</f>
        <v>818481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818481</v>
      </c>
      <c r="K26" s="91">
        <f>+IFERROR(VLOOKUP($A26&amp;$F$3,BasePA_VID!$A$1:$M$319,13,0),"N.A.")</f>
        <v>144045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78133</v>
      </c>
      <c r="C27" s="87">
        <f>+IFERROR(VLOOKUP($A27&amp;$F$3,BasePA_VID!$A$1:$J$319,5,0),"N.A.")</f>
        <v>12715</v>
      </c>
      <c r="D27" s="93">
        <f>+IFERROR(VLOOKUP($A27&amp;$F$3,BasePA_VID!$A$1:$J$319,6,0),"N.A.")</f>
        <v>90849</v>
      </c>
      <c r="E27" s="89">
        <f>+IFERROR(VLOOKUP($A27&amp;$F$3,BasePA_VID!$A$1:$J$319,7,0),"N.A.")</f>
        <v>256588.82</v>
      </c>
      <c r="F27" s="89">
        <f>+IFERROR(VLOOKUP($A27&amp;$F$3,BasePA_VID!$A$1:$J$319,8,0),"N.A.")</f>
        <v>131467.31</v>
      </c>
      <c r="G27" s="89">
        <f>+IFERROR(VLOOKUP($A27&amp;$F$3,BasePA_VID!$A$1:$J$319,9,0),"N.A.")</f>
        <v>125122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125122</v>
      </c>
      <c r="K27" s="91">
        <f>+IFERROR(VLOOKUP($A27&amp;$F$3,BasePA_VID!$A$1:$M$319,13,0),"N.A.")</f>
        <v>34273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1710273</v>
      </c>
      <c r="C28" s="95">
        <f>+IFERROR(VLOOKUP($A28&amp;$F$3,BasePA_VID!$A$1:$J$319,5,0),"N.A.")</f>
        <v>217412</v>
      </c>
      <c r="D28" s="96">
        <f>+IFERROR(VLOOKUP($A28&amp;$F$3,BasePA_VID!$A$1:$J$319,6,0),"N.A.")</f>
        <v>1927685</v>
      </c>
      <c r="E28" s="97">
        <f>+IFERROR(VLOOKUP($A28&amp;$F$3,BasePA_VID!$A$1:$J$319,7,0),"N.A.")</f>
        <v>3431816.77</v>
      </c>
      <c r="F28" s="97">
        <f>+IFERROR(VLOOKUP($A28&amp;$F$3,BasePA_VID!$A$1:$J$319,8,0),"N.A.")</f>
        <v>302255.09000000003</v>
      </c>
      <c r="G28" s="97">
        <f>+IFERROR(VLOOKUP($A28&amp;$F$3,BasePA_VID!$A$1:$J$319,9,0),"N.A.")</f>
        <v>3129562</v>
      </c>
      <c r="H28" s="97">
        <f>+IFERROR(VLOOKUP($A28&amp;$F$3,BasePA_VID!$A$1:$M$319,10,0),"N.A.")</f>
        <v>0</v>
      </c>
      <c r="I28" s="98">
        <f>+IFERROR(VLOOKUP($A28&amp;$F$3,BasePA_VID!$A$1:$M$319,11,0),"N.A.")</f>
        <v>25505</v>
      </c>
      <c r="J28" s="98">
        <f>+IFERROR(VLOOKUP($A28&amp;$F$3,BasePA_VID!$A$1:$M$319,12,0),"N.A.")</f>
        <v>3155067</v>
      </c>
      <c r="K28" s="99">
        <f>+IFERROR(VLOOKUP($A28&amp;$F$3,BasePA_VID!$A$1:$M$319,13,0),"N.A.")</f>
        <v>1227382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ALFA45991</v>
      </c>
      <c r="B3" s="100" t="s">
        <v>1</v>
      </c>
      <c r="C3" s="101">
        <v>45991</v>
      </c>
      <c r="D3" s="103">
        <v>33227.35</v>
      </c>
      <c r="E3" s="103">
        <v>8927.0499999999993</v>
      </c>
      <c r="F3" s="100"/>
    </row>
    <row r="4" spans="1:6" ht="15" customHeight="1" x14ac:dyDescent="0.25">
      <c r="A4" t="str">
        <f t="shared" ref="A4:A70" si="0">+B4&amp;C4</f>
        <v>ALFA46022</v>
      </c>
      <c r="B4" s="100" t="s">
        <v>1</v>
      </c>
      <c r="C4" s="101">
        <v>46022</v>
      </c>
      <c r="D4" s="103">
        <v>33385.78</v>
      </c>
      <c r="E4" s="103">
        <v>8916.9500000000007</v>
      </c>
      <c r="F4" s="100"/>
    </row>
    <row r="5" spans="1:6" ht="15" customHeight="1" x14ac:dyDescent="0.25">
      <c r="A5" t="str">
        <f t="shared" si="0"/>
        <v>ALFA46053</v>
      </c>
      <c r="B5" s="100" t="s">
        <v>1</v>
      </c>
      <c r="C5" s="101">
        <v>46053</v>
      </c>
      <c r="D5" s="103">
        <v>34298.870000000003</v>
      </c>
      <c r="E5" s="103">
        <v>8984.25</v>
      </c>
      <c r="F5" s="100"/>
    </row>
    <row r="6" spans="1:6" ht="15" customHeight="1" x14ac:dyDescent="0.25">
      <c r="A6" t="str">
        <f t="shared" si="0"/>
        <v>ALLIANZ45991</v>
      </c>
      <c r="B6" s="100" t="s">
        <v>92</v>
      </c>
      <c r="C6" s="101">
        <v>45991</v>
      </c>
      <c r="D6" s="103">
        <v>182954.29</v>
      </c>
      <c r="E6" s="103">
        <v>115238.66</v>
      </c>
      <c r="F6" s="100"/>
    </row>
    <row r="7" spans="1:6" ht="15" customHeight="1" x14ac:dyDescent="0.25">
      <c r="A7" t="str">
        <f t="shared" si="0"/>
        <v>ALLIANZ46022</v>
      </c>
      <c r="B7" s="100" t="s">
        <v>92</v>
      </c>
      <c r="C7" s="101">
        <v>46022</v>
      </c>
      <c r="D7" s="103">
        <v>186447.55</v>
      </c>
      <c r="E7" s="103">
        <v>116377.75</v>
      </c>
      <c r="F7" s="100"/>
    </row>
    <row r="8" spans="1:6" ht="15" customHeight="1" x14ac:dyDescent="0.25">
      <c r="A8" t="str">
        <f t="shared" si="0"/>
        <v>ALLIANZ46053</v>
      </c>
      <c r="B8" s="100" t="s">
        <v>92</v>
      </c>
      <c r="C8" s="101">
        <v>46053</v>
      </c>
      <c r="D8" s="103">
        <v>186788.82</v>
      </c>
      <c r="E8" s="103">
        <v>116005.28</v>
      </c>
      <c r="F8" s="100"/>
    </row>
    <row r="9" spans="1:6" ht="15" customHeight="1" x14ac:dyDescent="0.25">
      <c r="A9" t="str">
        <f t="shared" si="0"/>
        <v>AXA COLPATRIA45991</v>
      </c>
      <c r="B9" s="100" t="s">
        <v>2</v>
      </c>
      <c r="C9" s="101">
        <v>45991</v>
      </c>
      <c r="D9" s="103">
        <v>304759.78999999998</v>
      </c>
      <c r="E9" s="103">
        <v>191946.57</v>
      </c>
      <c r="F9" s="100"/>
    </row>
    <row r="10" spans="1:6" ht="15" customHeight="1" x14ac:dyDescent="0.25">
      <c r="A10" t="str">
        <f t="shared" si="0"/>
        <v>AXA COLPATRIA46022</v>
      </c>
      <c r="B10" s="100" t="s">
        <v>2</v>
      </c>
      <c r="C10" s="101">
        <v>46022</v>
      </c>
      <c r="D10" s="103">
        <v>308985.99</v>
      </c>
      <c r="E10" s="103">
        <v>191495.48</v>
      </c>
      <c r="F10" s="100"/>
    </row>
    <row r="11" spans="1:6" ht="15" customHeight="1" x14ac:dyDescent="0.25">
      <c r="A11" t="str">
        <f t="shared" si="0"/>
        <v>AXA COLPATRIA46053</v>
      </c>
      <c r="B11" s="100" t="s">
        <v>2</v>
      </c>
      <c r="C11" s="101">
        <v>46053</v>
      </c>
      <c r="D11" s="103">
        <v>309022.78999999998</v>
      </c>
      <c r="E11" s="103">
        <v>190767.41</v>
      </c>
      <c r="F11" s="100"/>
    </row>
    <row r="12" spans="1:6" ht="15" customHeight="1" x14ac:dyDescent="0.25">
      <c r="A12" t="str">
        <f t="shared" si="0"/>
        <v>BBVA SEGUROS45991</v>
      </c>
      <c r="B12" s="100" t="s">
        <v>3</v>
      </c>
      <c r="C12" s="101">
        <v>45991</v>
      </c>
      <c r="D12" s="103">
        <v>26985.73</v>
      </c>
      <c r="E12" s="103">
        <v>3055.07</v>
      </c>
      <c r="F12" s="100"/>
    </row>
    <row r="13" spans="1:6" ht="15" customHeight="1" x14ac:dyDescent="0.25">
      <c r="A13" t="str">
        <f t="shared" si="0"/>
        <v>BBVA SEGUROS46022</v>
      </c>
      <c r="B13" s="100" t="s">
        <v>3</v>
      </c>
      <c r="C13" s="101">
        <v>46022</v>
      </c>
      <c r="D13" s="103">
        <v>25387.08</v>
      </c>
      <c r="E13" s="103">
        <v>12142.75</v>
      </c>
      <c r="F13" s="100"/>
    </row>
    <row r="14" spans="1:6" ht="15" customHeight="1" x14ac:dyDescent="0.25">
      <c r="A14" t="str">
        <f t="shared" si="0"/>
        <v>BBVA SEGUROS46053</v>
      </c>
      <c r="B14" s="100" t="s">
        <v>3</v>
      </c>
      <c r="C14" s="101">
        <v>46053</v>
      </c>
      <c r="D14" s="103">
        <v>23667.439999999999</v>
      </c>
      <c r="E14" s="103">
        <v>11139.35</v>
      </c>
      <c r="F14" s="100"/>
    </row>
    <row r="15" spans="1:6" ht="15" customHeight="1" x14ac:dyDescent="0.25">
      <c r="A15" t="str">
        <f t="shared" si="0"/>
        <v>BERKLEY45991</v>
      </c>
      <c r="B15" s="100" t="s">
        <v>4</v>
      </c>
      <c r="C15" s="101">
        <v>45991</v>
      </c>
      <c r="D15" s="103">
        <v>15438.12</v>
      </c>
      <c r="E15" s="103">
        <v>5365.5</v>
      </c>
      <c r="F15" s="100"/>
    </row>
    <row r="16" spans="1:6" ht="15" customHeight="1" x14ac:dyDescent="0.25">
      <c r="A16" t="str">
        <f t="shared" si="0"/>
        <v>BERKLEY46022</v>
      </c>
      <c r="B16" s="100" t="s">
        <v>4</v>
      </c>
      <c r="C16" s="101">
        <v>46022</v>
      </c>
      <c r="D16" s="103">
        <v>15381.87</v>
      </c>
      <c r="E16" s="103">
        <v>5216.25</v>
      </c>
      <c r="F16" s="100"/>
    </row>
    <row r="17" spans="1:6" ht="15" customHeight="1" x14ac:dyDescent="0.25">
      <c r="A17" t="str">
        <f t="shared" si="0"/>
        <v>BERKLEY46053</v>
      </c>
      <c r="B17" s="100" t="s">
        <v>4</v>
      </c>
      <c r="C17" s="101">
        <v>46053</v>
      </c>
      <c r="D17" s="103">
        <v>15563.97</v>
      </c>
      <c r="E17" s="103">
        <v>5211.3</v>
      </c>
      <c r="F17" s="100"/>
    </row>
    <row r="18" spans="1:6" ht="15" customHeight="1" x14ac:dyDescent="0.25">
      <c r="A18" t="str">
        <f t="shared" si="0"/>
        <v>BOLIVAR45991</v>
      </c>
      <c r="B18" s="100" t="s">
        <v>5</v>
      </c>
      <c r="C18" s="101">
        <v>45991</v>
      </c>
      <c r="D18" s="103">
        <v>224516.2</v>
      </c>
      <c r="E18" s="103">
        <v>183294.31</v>
      </c>
      <c r="F18" s="100"/>
    </row>
    <row r="19" spans="1:6" ht="15" customHeight="1" x14ac:dyDescent="0.25">
      <c r="A19" t="str">
        <f t="shared" si="0"/>
        <v>BOLIVAR46022</v>
      </c>
      <c r="B19" s="100" t="s">
        <v>5</v>
      </c>
      <c r="C19" s="101">
        <v>46022</v>
      </c>
      <c r="D19" s="103">
        <v>216076.6</v>
      </c>
      <c r="E19" s="103">
        <v>184092.16</v>
      </c>
      <c r="F19" s="100"/>
    </row>
    <row r="20" spans="1:6" ht="15" customHeight="1" x14ac:dyDescent="0.25">
      <c r="A20" t="str">
        <f t="shared" si="0"/>
        <v>BOLIVAR46053</v>
      </c>
      <c r="B20" s="100" t="s">
        <v>5</v>
      </c>
      <c r="C20" s="101">
        <v>46053</v>
      </c>
      <c r="D20" s="103">
        <v>220956.18</v>
      </c>
      <c r="E20" s="103">
        <v>181610.4</v>
      </c>
      <c r="F20" s="100"/>
    </row>
    <row r="21" spans="1:6" ht="15" customHeight="1" x14ac:dyDescent="0.25">
      <c r="A21" t="str">
        <f t="shared" si="0"/>
        <v>CARDIF45991</v>
      </c>
      <c r="B21" s="100" t="s">
        <v>6</v>
      </c>
      <c r="C21" s="101">
        <v>45991</v>
      </c>
      <c r="D21" s="103">
        <v>227692.59</v>
      </c>
      <c r="E21" s="103">
        <v>77487.67</v>
      </c>
      <c r="F21" s="100"/>
    </row>
    <row r="22" spans="1:6" ht="15" customHeight="1" x14ac:dyDescent="0.25">
      <c r="A22" t="str">
        <f t="shared" si="0"/>
        <v>CARDIF46022</v>
      </c>
      <c r="B22" s="100" t="s">
        <v>6</v>
      </c>
      <c r="C22" s="101">
        <v>46022</v>
      </c>
      <c r="D22" s="103">
        <v>224832.35</v>
      </c>
      <c r="E22" s="103">
        <v>75590.149999999994</v>
      </c>
      <c r="F22" s="100"/>
    </row>
    <row r="23" spans="1:6" ht="15" customHeight="1" x14ac:dyDescent="0.25">
      <c r="A23" t="str">
        <f t="shared" si="0"/>
        <v>CARDIF46053</v>
      </c>
      <c r="B23" s="100" t="s">
        <v>6</v>
      </c>
      <c r="C23" s="101">
        <v>46053</v>
      </c>
      <c r="D23" s="103">
        <v>224471.89</v>
      </c>
      <c r="E23" s="103">
        <v>74520.69</v>
      </c>
      <c r="F23" s="100"/>
    </row>
    <row r="24" spans="1:6" ht="15" customHeight="1" x14ac:dyDescent="0.25">
      <c r="A24" t="str">
        <f t="shared" si="0"/>
        <v>CHUBB45991</v>
      </c>
      <c r="B24" s="100" t="s">
        <v>7</v>
      </c>
      <c r="C24" s="101">
        <v>45991</v>
      </c>
      <c r="D24" s="103">
        <v>73310.81</v>
      </c>
      <c r="E24" s="103">
        <v>24551.95</v>
      </c>
      <c r="F24" s="100"/>
    </row>
    <row r="25" spans="1:6" ht="15" customHeight="1" x14ac:dyDescent="0.25">
      <c r="A25" t="str">
        <f t="shared" si="0"/>
        <v>CHUBB46022</v>
      </c>
      <c r="B25" s="100" t="s">
        <v>7</v>
      </c>
      <c r="C25" s="101">
        <v>46022</v>
      </c>
      <c r="D25" s="103">
        <v>73330.87</v>
      </c>
      <c r="E25" s="103">
        <v>23724.86</v>
      </c>
      <c r="F25" s="100"/>
    </row>
    <row r="26" spans="1:6" ht="15" customHeight="1" x14ac:dyDescent="0.25">
      <c r="A26" t="str">
        <f t="shared" si="0"/>
        <v>CHUBB46053</v>
      </c>
      <c r="B26" s="100" t="s">
        <v>7</v>
      </c>
      <c r="C26" s="101">
        <v>46053</v>
      </c>
      <c r="D26" s="103">
        <v>74902.539999999994</v>
      </c>
      <c r="E26" s="103">
        <v>23752.15</v>
      </c>
      <c r="F26" s="100"/>
    </row>
    <row r="27" spans="1:6" ht="15" customHeight="1" x14ac:dyDescent="0.25">
      <c r="A27" t="str">
        <f t="shared" si="0"/>
        <v>COFACE45991</v>
      </c>
      <c r="B27" s="100" t="s">
        <v>93</v>
      </c>
      <c r="C27" s="101">
        <v>45991</v>
      </c>
      <c r="D27" s="103">
        <v>1958.73</v>
      </c>
      <c r="E27" s="103">
        <v>2619.7399999999998</v>
      </c>
      <c r="F27" s="100"/>
    </row>
    <row r="28" spans="1:6" ht="15" customHeight="1" x14ac:dyDescent="0.25">
      <c r="A28" t="str">
        <f t="shared" si="0"/>
        <v>COFACE46022</v>
      </c>
      <c r="B28" s="100" t="s">
        <v>93</v>
      </c>
      <c r="C28" s="101">
        <v>46022</v>
      </c>
      <c r="D28" s="103">
        <v>1950.34</v>
      </c>
      <c r="E28" s="103">
        <v>2516.4</v>
      </c>
      <c r="F28" s="100"/>
    </row>
    <row r="29" spans="1:6" ht="15" customHeight="1" x14ac:dyDescent="0.25">
      <c r="A29" t="str">
        <f t="shared" si="0"/>
        <v>COFACE46053</v>
      </c>
      <c r="B29" s="100" t="s">
        <v>93</v>
      </c>
      <c r="C29" s="101">
        <v>46053</v>
      </c>
      <c r="D29" s="103">
        <v>1994</v>
      </c>
      <c r="E29" s="103">
        <v>2512.46</v>
      </c>
      <c r="F29" s="100"/>
    </row>
    <row r="30" spans="1:6" ht="15" customHeight="1" x14ac:dyDescent="0.25">
      <c r="A30" t="str">
        <f t="shared" si="0"/>
        <v>COLMENA45991</v>
      </c>
      <c r="B30" s="100" t="s">
        <v>113</v>
      </c>
      <c r="C30" s="101">
        <v>45991</v>
      </c>
      <c r="D30" s="103">
        <v>10422.02</v>
      </c>
      <c r="E30" s="103">
        <v>1178.02</v>
      </c>
      <c r="F30" s="100"/>
    </row>
    <row r="31" spans="1:6" ht="15" customHeight="1" x14ac:dyDescent="0.25">
      <c r="A31" t="str">
        <f t="shared" si="0"/>
        <v>COLMENA46022</v>
      </c>
      <c r="B31" s="100" t="s">
        <v>113</v>
      </c>
      <c r="C31" s="101">
        <v>46022</v>
      </c>
      <c r="D31" s="103">
        <v>10880.78</v>
      </c>
      <c r="E31" s="103">
        <v>1234.06</v>
      </c>
      <c r="F31" s="100"/>
    </row>
    <row r="32" spans="1:6" ht="15" customHeight="1" x14ac:dyDescent="0.25">
      <c r="A32" t="str">
        <f t="shared" si="0"/>
        <v>COLMENA46053</v>
      </c>
      <c r="B32" s="100" t="s">
        <v>113</v>
      </c>
      <c r="C32" s="101">
        <v>46053</v>
      </c>
      <c r="D32" s="103">
        <v>11014.69</v>
      </c>
      <c r="E32" s="103">
        <v>1278.82</v>
      </c>
      <c r="F32" s="100"/>
    </row>
    <row r="33" spans="1:6" ht="15" customHeight="1" x14ac:dyDescent="0.25">
      <c r="A33" t="str">
        <f t="shared" si="0"/>
        <v>CONFIANZA45991</v>
      </c>
      <c r="B33" s="100" t="s">
        <v>8</v>
      </c>
      <c r="C33" s="101">
        <v>45991</v>
      </c>
      <c r="D33" s="103">
        <v>21860.46</v>
      </c>
      <c r="E33" s="103">
        <v>9249.2800000000007</v>
      </c>
      <c r="F33" s="100"/>
    </row>
    <row r="34" spans="1:6" ht="15" customHeight="1" x14ac:dyDescent="0.25">
      <c r="A34" t="str">
        <f t="shared" si="0"/>
        <v>CONFIANZA46022</v>
      </c>
      <c r="B34" s="100" t="s">
        <v>8</v>
      </c>
      <c r="C34" s="101">
        <v>46022</v>
      </c>
      <c r="D34" s="103">
        <v>22700.42</v>
      </c>
      <c r="E34" s="103">
        <v>8515.31</v>
      </c>
      <c r="F34" s="100"/>
    </row>
    <row r="35" spans="1:6" ht="15" customHeight="1" x14ac:dyDescent="0.25">
      <c r="A35" t="str">
        <f t="shared" si="0"/>
        <v>CONFIANZA46053</v>
      </c>
      <c r="B35" s="100" t="s">
        <v>8</v>
      </c>
      <c r="C35" s="101">
        <v>46053</v>
      </c>
      <c r="D35" s="103">
        <v>22719.85</v>
      </c>
      <c r="E35" s="103">
        <v>7972.5</v>
      </c>
      <c r="F35" s="100"/>
    </row>
    <row r="36" spans="1:6" ht="15" customHeight="1" x14ac:dyDescent="0.25">
      <c r="A36" t="str">
        <f t="shared" si="0"/>
        <v>EQUIDAD45991</v>
      </c>
      <c r="B36" s="100" t="s">
        <v>9</v>
      </c>
      <c r="C36" s="101">
        <v>45991</v>
      </c>
      <c r="D36" s="103">
        <v>40867.919999999998</v>
      </c>
      <c r="E36" s="103">
        <v>45060.89</v>
      </c>
      <c r="F36" s="100"/>
    </row>
    <row r="37" spans="1:6" ht="15" customHeight="1" x14ac:dyDescent="0.25">
      <c r="A37" t="str">
        <f t="shared" si="0"/>
        <v>EQUIDAD46022</v>
      </c>
      <c r="B37" s="100" t="s">
        <v>9</v>
      </c>
      <c r="C37" s="101">
        <v>46022</v>
      </c>
      <c r="D37" s="103">
        <v>39619.43</v>
      </c>
      <c r="E37" s="103">
        <v>42989.21</v>
      </c>
      <c r="F37" s="100"/>
    </row>
    <row r="38" spans="1:6" ht="15" customHeight="1" x14ac:dyDescent="0.25">
      <c r="A38" t="str">
        <f t="shared" si="0"/>
        <v>EQUIDAD46053</v>
      </c>
      <c r="B38" s="100" t="s">
        <v>9</v>
      </c>
      <c r="C38" s="101">
        <v>46053</v>
      </c>
      <c r="D38" s="103">
        <v>39064.36</v>
      </c>
      <c r="E38" s="103">
        <v>41529.14</v>
      </c>
      <c r="F38" s="100"/>
    </row>
    <row r="39" spans="1:6" ht="15" customHeight="1" x14ac:dyDescent="0.25">
      <c r="A39" t="str">
        <f t="shared" si="0"/>
        <v>ESTADO45991</v>
      </c>
      <c r="B39" s="100" t="s">
        <v>10</v>
      </c>
      <c r="C39" s="101">
        <v>45991</v>
      </c>
      <c r="D39" s="103">
        <v>177332.88</v>
      </c>
      <c r="E39" s="103">
        <v>144301.87</v>
      </c>
      <c r="F39" s="100"/>
    </row>
    <row r="40" spans="1:6" ht="15" customHeight="1" x14ac:dyDescent="0.25">
      <c r="A40" t="str">
        <f t="shared" si="0"/>
        <v>ESTADO46022</v>
      </c>
      <c r="B40" s="100" t="s">
        <v>10</v>
      </c>
      <c r="C40" s="101">
        <v>46022</v>
      </c>
      <c r="D40" s="103">
        <v>175400.61</v>
      </c>
      <c r="E40" s="103">
        <v>141850.56</v>
      </c>
      <c r="F40" s="100"/>
    </row>
    <row r="41" spans="1:6" ht="15" customHeight="1" x14ac:dyDescent="0.25">
      <c r="A41" t="str">
        <f t="shared" si="0"/>
        <v>ESTADO46053</v>
      </c>
      <c r="B41" s="100" t="s">
        <v>10</v>
      </c>
      <c r="C41" s="101">
        <v>46053</v>
      </c>
      <c r="D41" s="103">
        <v>172511.4</v>
      </c>
      <c r="E41" s="103">
        <v>134162.54</v>
      </c>
      <c r="F41" s="100"/>
    </row>
    <row r="42" spans="1:6" ht="15" customHeight="1" x14ac:dyDescent="0.25">
      <c r="A42" t="str">
        <f t="shared" si="0"/>
        <v>EVEREST45991</v>
      </c>
      <c r="B42" s="100" t="s">
        <v>114</v>
      </c>
      <c r="C42" s="101">
        <v>45991</v>
      </c>
      <c r="D42" s="103">
        <v>3532.77</v>
      </c>
      <c r="E42" s="103">
        <v>85.44</v>
      </c>
      <c r="F42" s="100"/>
    </row>
    <row r="43" spans="1:6" ht="15" customHeight="1" x14ac:dyDescent="0.25">
      <c r="A43" t="str">
        <f t="shared" si="0"/>
        <v>EVEREST46022</v>
      </c>
      <c r="B43" s="100" t="s">
        <v>114</v>
      </c>
      <c r="C43" s="101">
        <v>46022</v>
      </c>
      <c r="D43" s="103">
        <v>4219.2299999999996</v>
      </c>
      <c r="E43" s="103">
        <v>87.05</v>
      </c>
      <c r="F43" s="100"/>
    </row>
    <row r="44" spans="1:6" ht="15" customHeight="1" x14ac:dyDescent="0.25">
      <c r="A44" t="str">
        <f t="shared" si="0"/>
        <v>EVEREST46053</v>
      </c>
      <c r="B44" s="100" t="s">
        <v>114</v>
      </c>
      <c r="C44" s="101">
        <v>46053</v>
      </c>
      <c r="D44" s="103">
        <v>4302.68</v>
      </c>
      <c r="E44" s="103">
        <v>98.68</v>
      </c>
      <c r="F44" s="100"/>
    </row>
    <row r="45" spans="1:6" ht="15" customHeight="1" x14ac:dyDescent="0.25">
      <c r="A45" t="str">
        <f t="shared" si="0"/>
        <v>LIBERTY45991</v>
      </c>
      <c r="B45" s="100" t="s">
        <v>118</v>
      </c>
      <c r="C45" s="101">
        <v>45991</v>
      </c>
      <c r="D45" s="103">
        <v>4885.78</v>
      </c>
      <c r="E45" s="103">
        <v>729.34</v>
      </c>
      <c r="F45" s="100"/>
    </row>
    <row r="46" spans="1:6" ht="15" customHeight="1" x14ac:dyDescent="0.25">
      <c r="A46" t="str">
        <f t="shared" si="0"/>
        <v>LIBERTY46022</v>
      </c>
      <c r="B46" s="100" t="s">
        <v>118</v>
      </c>
      <c r="C46" s="101">
        <v>46022</v>
      </c>
      <c r="D46" s="103">
        <v>4848.6400000000003</v>
      </c>
      <c r="E46" s="103">
        <v>765.04</v>
      </c>
      <c r="F46" s="100"/>
    </row>
    <row r="47" spans="1:6" ht="15" customHeight="1" x14ac:dyDescent="0.25">
      <c r="A47" t="str">
        <f t="shared" si="0"/>
        <v>LIBERTY46053</v>
      </c>
      <c r="B47" s="100" t="s">
        <v>118</v>
      </c>
      <c r="C47" s="101">
        <v>46053</v>
      </c>
      <c r="D47" s="103">
        <v>5213.82</v>
      </c>
      <c r="E47" s="103">
        <v>711.74</v>
      </c>
      <c r="F47" s="100"/>
    </row>
    <row r="48" spans="1:6" ht="15" customHeight="1" x14ac:dyDescent="0.25">
      <c r="A48" t="str">
        <f t="shared" si="0"/>
        <v>HDI SEGUROS45991</v>
      </c>
      <c r="B48" s="100" t="s">
        <v>97</v>
      </c>
      <c r="C48" s="101">
        <v>45991</v>
      </c>
      <c r="D48" s="103">
        <v>206825.98</v>
      </c>
      <c r="E48" s="103">
        <v>154261.9</v>
      </c>
      <c r="F48" s="100"/>
    </row>
    <row r="49" spans="1:9" ht="15" customHeight="1" x14ac:dyDescent="0.25">
      <c r="A49" t="str">
        <f t="shared" si="0"/>
        <v>HDI SEGUROS46022</v>
      </c>
      <c r="B49" s="100" t="s">
        <v>97</v>
      </c>
      <c r="C49" s="101">
        <v>46022</v>
      </c>
      <c r="D49" s="103">
        <v>206805.85</v>
      </c>
      <c r="E49" s="103">
        <v>156009.47</v>
      </c>
      <c r="F49" s="100"/>
    </row>
    <row r="50" spans="1:9" ht="15" customHeight="1" x14ac:dyDescent="0.25">
      <c r="A50" t="str">
        <f t="shared" si="0"/>
        <v>HDI SEGUROS46053</v>
      </c>
      <c r="B50" s="100" t="s">
        <v>97</v>
      </c>
      <c r="C50" s="101">
        <v>46053</v>
      </c>
      <c r="D50" s="103">
        <v>207133.06</v>
      </c>
      <c r="E50" s="103">
        <v>157078.18</v>
      </c>
      <c r="F50" s="100"/>
    </row>
    <row r="51" spans="1:9" ht="15" customHeight="1" x14ac:dyDescent="0.25">
      <c r="A51" t="str">
        <f t="shared" si="0"/>
        <v>MAPFRE45991</v>
      </c>
      <c r="B51" s="100" t="s">
        <v>11</v>
      </c>
      <c r="C51" s="101">
        <v>45991</v>
      </c>
      <c r="D51" s="103">
        <v>234669.52</v>
      </c>
      <c r="E51" s="103">
        <v>169616.73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MAPFRE46022</v>
      </c>
      <c r="B52" s="100" t="s">
        <v>11</v>
      </c>
      <c r="C52" s="101">
        <v>46022</v>
      </c>
      <c r="D52" s="103">
        <v>234453.22</v>
      </c>
      <c r="E52" s="103">
        <v>169531.16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MAPFRE46053</v>
      </c>
      <c r="B53" s="100" t="s">
        <v>11</v>
      </c>
      <c r="C53" s="101">
        <v>46053</v>
      </c>
      <c r="D53" s="103">
        <v>229269.74</v>
      </c>
      <c r="E53" s="103">
        <v>167560.76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MUNDIAL45991</v>
      </c>
      <c r="B54" s="100" t="s">
        <v>12</v>
      </c>
      <c r="C54" s="101">
        <v>45991</v>
      </c>
      <c r="D54" s="103">
        <v>190159.72</v>
      </c>
      <c r="E54" s="103">
        <v>106373.47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MUNDIAL46022</v>
      </c>
      <c r="B55" s="100" t="s">
        <v>12</v>
      </c>
      <c r="C55" s="101">
        <v>46022</v>
      </c>
      <c r="D55" s="103">
        <v>200193.54</v>
      </c>
      <c r="E55" s="103">
        <v>109565.32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MUNDIAL46053</v>
      </c>
      <c r="B56" s="100" t="s">
        <v>12</v>
      </c>
      <c r="C56" s="101">
        <v>46053</v>
      </c>
      <c r="D56" s="103">
        <v>206586.14</v>
      </c>
      <c r="E56" s="103">
        <v>111615.4</v>
      </c>
      <c r="F56" s="100"/>
    </row>
    <row r="57" spans="1:9" ht="15" customHeight="1" x14ac:dyDescent="0.25">
      <c r="A57" t="str">
        <f t="shared" si="0"/>
        <v>NACIONAL45991</v>
      </c>
      <c r="B57" s="100" t="s">
        <v>13</v>
      </c>
      <c r="C57" s="101">
        <v>45991</v>
      </c>
      <c r="D57" s="103">
        <v>14972.88</v>
      </c>
      <c r="E57" s="103">
        <v>6207.02</v>
      </c>
      <c r="F57" s="100"/>
    </row>
    <row r="58" spans="1:9" ht="15" customHeight="1" x14ac:dyDescent="0.25">
      <c r="A58" t="str">
        <f t="shared" si="0"/>
        <v>NACIONAL46022</v>
      </c>
      <c r="B58" s="100" t="s">
        <v>13</v>
      </c>
      <c r="C58" s="101">
        <v>46022</v>
      </c>
      <c r="D58" s="103">
        <v>18791.46</v>
      </c>
      <c r="E58" s="103">
        <v>6511.96</v>
      </c>
      <c r="F58" s="100"/>
    </row>
    <row r="59" spans="1:9" ht="15" customHeight="1" x14ac:dyDescent="0.25">
      <c r="A59" t="str">
        <f t="shared" si="0"/>
        <v>NACIONAL46053</v>
      </c>
      <c r="B59" s="100" t="s">
        <v>13</v>
      </c>
      <c r="C59" s="101">
        <v>46053</v>
      </c>
      <c r="D59" s="103">
        <v>18636.25</v>
      </c>
      <c r="E59" s="103">
        <v>7480.71</v>
      </c>
      <c r="F59" s="100"/>
    </row>
    <row r="60" spans="1:9" ht="15" customHeight="1" x14ac:dyDescent="0.25">
      <c r="A60" t="str">
        <f t="shared" si="0"/>
        <v>PREVISORA45991</v>
      </c>
      <c r="B60" s="100" t="s">
        <v>14</v>
      </c>
      <c r="C60" s="101">
        <v>45991</v>
      </c>
      <c r="D60" s="103">
        <v>402150.74</v>
      </c>
      <c r="E60" s="103">
        <v>247186.83</v>
      </c>
      <c r="F60" s="100"/>
    </row>
    <row r="61" spans="1:9" ht="15" customHeight="1" x14ac:dyDescent="0.25">
      <c r="A61" t="str">
        <f t="shared" si="0"/>
        <v>PREVISORA46022</v>
      </c>
      <c r="B61" s="100" t="s">
        <v>14</v>
      </c>
      <c r="C61" s="101">
        <v>46022</v>
      </c>
      <c r="D61" s="103">
        <v>406807.76</v>
      </c>
      <c r="E61" s="103">
        <v>256477.67</v>
      </c>
      <c r="F61" s="100"/>
    </row>
    <row r="62" spans="1:9" ht="15" customHeight="1" x14ac:dyDescent="0.25">
      <c r="A62" t="str">
        <f t="shared" si="0"/>
        <v>PREVISORA46053</v>
      </c>
      <c r="B62" s="100" t="s">
        <v>14</v>
      </c>
      <c r="C62" s="101">
        <v>46053</v>
      </c>
      <c r="D62" s="103">
        <v>404789.22</v>
      </c>
      <c r="E62" s="103">
        <v>264802.07</v>
      </c>
      <c r="F62" s="100"/>
    </row>
    <row r="63" spans="1:9" ht="15" customHeight="1" x14ac:dyDescent="0.25">
      <c r="A63" t="str">
        <f t="shared" si="0"/>
        <v>QUALITAS45991</v>
      </c>
      <c r="B63" s="100" t="s">
        <v>116</v>
      </c>
      <c r="C63" s="101">
        <v>45991</v>
      </c>
      <c r="D63" s="103">
        <v>3274</v>
      </c>
      <c r="E63" s="103">
        <v>427.38</v>
      </c>
      <c r="F63" s="100"/>
    </row>
    <row r="64" spans="1:9" ht="15" customHeight="1" x14ac:dyDescent="0.25">
      <c r="A64" t="str">
        <f t="shared" si="0"/>
        <v>QUALITAS46022</v>
      </c>
      <c r="B64" s="100" t="s">
        <v>116</v>
      </c>
      <c r="C64" s="101">
        <v>46022</v>
      </c>
      <c r="D64" s="103">
        <v>4149.95</v>
      </c>
      <c r="E64" s="103">
        <v>600.05999999999995</v>
      </c>
      <c r="F64" s="100"/>
    </row>
    <row r="65" spans="1:6" ht="15" customHeight="1" x14ac:dyDescent="0.25">
      <c r="A65" t="str">
        <f t="shared" si="0"/>
        <v>QUALITAS46053</v>
      </c>
      <c r="B65" s="100" t="s">
        <v>116</v>
      </c>
      <c r="C65" s="101">
        <v>46053</v>
      </c>
      <c r="D65" s="103">
        <v>4904.34</v>
      </c>
      <c r="E65" s="103">
        <v>811.14</v>
      </c>
      <c r="F65" s="100"/>
    </row>
    <row r="66" spans="1:6" ht="15" customHeight="1" x14ac:dyDescent="0.25">
      <c r="A66" t="str">
        <f t="shared" si="0"/>
        <v>SBS SEGUROS45991</v>
      </c>
      <c r="B66" s="100" t="s">
        <v>95</v>
      </c>
      <c r="C66" s="101">
        <v>45991</v>
      </c>
      <c r="D66" s="103">
        <v>142847.12</v>
      </c>
      <c r="E66" s="103">
        <v>61652.89</v>
      </c>
      <c r="F66" s="100"/>
    </row>
    <row r="67" spans="1:6" ht="15" customHeight="1" x14ac:dyDescent="0.25">
      <c r="A67" t="str">
        <f t="shared" si="0"/>
        <v>SBS SEGUROS46022</v>
      </c>
      <c r="B67" s="100" t="s">
        <v>95</v>
      </c>
      <c r="C67" s="101">
        <v>46022</v>
      </c>
      <c r="D67" s="103">
        <v>156336.93</v>
      </c>
      <c r="E67" s="103">
        <v>66932.55</v>
      </c>
      <c r="F67" s="100"/>
    </row>
    <row r="68" spans="1:6" ht="15" customHeight="1" x14ac:dyDescent="0.25">
      <c r="A68" t="str">
        <f t="shared" si="0"/>
        <v>SBS SEGUROS46053</v>
      </c>
      <c r="B68" s="100" t="s">
        <v>95</v>
      </c>
      <c r="C68" s="101">
        <v>46053</v>
      </c>
      <c r="D68" s="103">
        <v>161401.78</v>
      </c>
      <c r="E68" s="103">
        <v>68847.11</v>
      </c>
      <c r="F68" s="100"/>
    </row>
    <row r="69" spans="1:6" ht="15" customHeight="1" x14ac:dyDescent="0.25">
      <c r="A69" t="str">
        <f t="shared" si="0"/>
        <v>SEGUREXPO45991</v>
      </c>
      <c r="B69" s="100" t="s">
        <v>15</v>
      </c>
      <c r="C69" s="101">
        <v>45991</v>
      </c>
      <c r="D69" s="103">
        <v>6547.04</v>
      </c>
      <c r="E69" s="103">
        <v>6885.76</v>
      </c>
      <c r="F69" s="100"/>
    </row>
    <row r="70" spans="1:6" ht="15" customHeight="1" x14ac:dyDescent="0.25">
      <c r="A70" t="str">
        <f t="shared" si="0"/>
        <v>SEGUREXPO46022</v>
      </c>
      <c r="B70" s="100" t="s">
        <v>15</v>
      </c>
      <c r="C70" s="101">
        <v>46022</v>
      </c>
      <c r="D70" s="103">
        <v>6559.92</v>
      </c>
      <c r="E70" s="103">
        <v>6959.18</v>
      </c>
      <c r="F70" s="100"/>
    </row>
    <row r="71" spans="1:6" ht="15" customHeight="1" x14ac:dyDescent="0.25">
      <c r="A71" t="str">
        <f t="shared" ref="A71:A83" si="1">+B71&amp;C71</f>
        <v>SEGUREXPO46053</v>
      </c>
      <c r="B71" s="100" t="s">
        <v>15</v>
      </c>
      <c r="C71" s="101">
        <v>46053</v>
      </c>
      <c r="D71" s="103">
        <v>6675.97</v>
      </c>
      <c r="E71" s="103">
        <v>7013.9</v>
      </c>
      <c r="F71" s="100"/>
    </row>
    <row r="72" spans="1:6" ht="15" customHeight="1" x14ac:dyDescent="0.25">
      <c r="A72" t="str">
        <f t="shared" si="1"/>
        <v>SOLIDARIA45991</v>
      </c>
      <c r="B72" s="100" t="s">
        <v>16</v>
      </c>
      <c r="C72" s="101">
        <v>45991</v>
      </c>
      <c r="D72" s="103">
        <v>85217.53</v>
      </c>
      <c r="E72" s="103">
        <v>40441.93</v>
      </c>
      <c r="F72" s="100"/>
    </row>
    <row r="73" spans="1:6" ht="15" customHeight="1" x14ac:dyDescent="0.25">
      <c r="A73" t="str">
        <f t="shared" si="1"/>
        <v>SOLIDARIA46022</v>
      </c>
      <c r="B73" s="100" t="s">
        <v>16</v>
      </c>
      <c r="C73" s="101">
        <v>46022</v>
      </c>
      <c r="D73" s="103">
        <v>85276.02</v>
      </c>
      <c r="E73" s="103">
        <v>40835.81</v>
      </c>
      <c r="F73" s="100"/>
    </row>
    <row r="74" spans="1:6" ht="15" customHeight="1" x14ac:dyDescent="0.25">
      <c r="A74" t="str">
        <f t="shared" si="1"/>
        <v>SOLIDARIA46053</v>
      </c>
      <c r="B74" s="100" t="s">
        <v>16</v>
      </c>
      <c r="C74" s="101">
        <v>46053</v>
      </c>
      <c r="D74" s="103">
        <v>84890.240000000005</v>
      </c>
      <c r="E74" s="103">
        <v>40899</v>
      </c>
      <c r="F74" s="100"/>
    </row>
    <row r="75" spans="1:6" ht="15" customHeight="1" x14ac:dyDescent="0.25">
      <c r="A75" t="str">
        <f t="shared" si="1"/>
        <v>SOLUNION45991</v>
      </c>
      <c r="B75" s="100" t="s">
        <v>17</v>
      </c>
      <c r="C75" s="101">
        <v>45991</v>
      </c>
      <c r="D75" s="103">
        <v>10284.469999999999</v>
      </c>
      <c r="E75" s="103">
        <v>10600.57</v>
      </c>
      <c r="F75" s="100"/>
    </row>
    <row r="76" spans="1:6" ht="15" customHeight="1" x14ac:dyDescent="0.25">
      <c r="A76" t="str">
        <f t="shared" si="1"/>
        <v>SOLUNION46022</v>
      </c>
      <c r="B76" s="100" t="s">
        <v>17</v>
      </c>
      <c r="C76" s="101">
        <v>46022</v>
      </c>
      <c r="D76" s="103">
        <v>10145.41</v>
      </c>
      <c r="E76" s="103">
        <v>10757.37</v>
      </c>
      <c r="F76" s="100"/>
    </row>
    <row r="77" spans="1:6" ht="15" customHeight="1" x14ac:dyDescent="0.25">
      <c r="A77" t="str">
        <f t="shared" si="1"/>
        <v>SOLUNION46053</v>
      </c>
      <c r="B77" s="100" t="s">
        <v>17</v>
      </c>
      <c r="C77" s="101">
        <v>46053</v>
      </c>
      <c r="D77" s="103">
        <v>10331.66</v>
      </c>
      <c r="E77" s="103">
        <v>10801.39</v>
      </c>
      <c r="F77" s="100"/>
    </row>
    <row r="78" spans="1:6" ht="15" customHeight="1" x14ac:dyDescent="0.25">
      <c r="A78" t="str">
        <f t="shared" si="1"/>
        <v>SURAMERICANA45991</v>
      </c>
      <c r="B78" s="100" t="s">
        <v>18</v>
      </c>
      <c r="C78" s="101">
        <v>45991</v>
      </c>
      <c r="D78" s="103">
        <v>375853.5</v>
      </c>
      <c r="E78" s="103">
        <v>284084.76</v>
      </c>
    </row>
    <row r="79" spans="1:6" ht="15" customHeight="1" x14ac:dyDescent="0.25">
      <c r="A79" t="str">
        <f t="shared" si="1"/>
        <v>SURAMERICANA46022</v>
      </c>
      <c r="B79" s="100" t="s">
        <v>18</v>
      </c>
      <c r="C79" s="101">
        <v>46022</v>
      </c>
      <c r="D79" s="103">
        <v>356007.43</v>
      </c>
      <c r="E79" s="103">
        <v>278350.94</v>
      </c>
    </row>
    <row r="80" spans="1:6" ht="15" customHeight="1" x14ac:dyDescent="0.25">
      <c r="A80" t="str">
        <f t="shared" si="1"/>
        <v>SURAMERICANA46053</v>
      </c>
      <c r="B80" s="100" t="s">
        <v>18</v>
      </c>
      <c r="C80" s="101">
        <v>46053</v>
      </c>
      <c r="D80" s="103">
        <v>354050.62</v>
      </c>
      <c r="E80" s="103">
        <v>277353.90000000002</v>
      </c>
    </row>
    <row r="81" spans="1:5" ht="15" customHeight="1" x14ac:dyDescent="0.25">
      <c r="A81" t="str">
        <f t="shared" si="1"/>
        <v>ZURICH45991</v>
      </c>
      <c r="B81" s="100" t="s">
        <v>19</v>
      </c>
      <c r="C81" s="101">
        <v>45991</v>
      </c>
      <c r="D81" s="103">
        <v>61241.23</v>
      </c>
      <c r="E81" s="103">
        <v>26414.799999999999</v>
      </c>
    </row>
    <row r="82" spans="1:5" ht="15" customHeight="1" x14ac:dyDescent="0.25">
      <c r="A82" t="str">
        <f t="shared" si="1"/>
        <v>ZURICH46022</v>
      </c>
      <c r="B82" s="100" t="s">
        <v>19</v>
      </c>
      <c r="C82" s="101">
        <v>46022</v>
      </c>
      <c r="D82" s="103">
        <v>63249.26</v>
      </c>
      <c r="E82" s="103">
        <v>26483.7</v>
      </c>
    </row>
    <row r="83" spans="1:5" ht="15" customHeight="1" x14ac:dyDescent="0.25">
      <c r="A83" t="str">
        <f t="shared" si="1"/>
        <v>ZURICH46053</v>
      </c>
      <c r="B83" s="100" t="s">
        <v>19</v>
      </c>
      <c r="C83" s="101">
        <v>46053</v>
      </c>
      <c r="D83" s="103">
        <v>65653.62</v>
      </c>
      <c r="E83" s="103">
        <v>26502.26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46053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7"/>
      <c r="D5" s="127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8" t="s">
        <v>45</v>
      </c>
      <c r="C6" s="129"/>
      <c r="D6" s="130" t="s">
        <v>46</v>
      </c>
      <c r="E6" s="1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19">
        <f>+IFERROR(VLOOKUP($A7&amp;$C$3,BaseRS_GEN!$A$3:$G$863,4,0),"N.A.")</f>
        <v>34298.870000000003</v>
      </c>
      <c r="C7" s="120"/>
      <c r="D7" s="123">
        <f>+IFERROR(VLOOKUP($A7&amp;$C$3,BaseRS_GEN!$A$3:$G$863,5,0),"N.A.")</f>
        <v>8984.25</v>
      </c>
      <c r="E7" s="124"/>
    </row>
    <row r="8" spans="1:16" ht="24.75" customHeight="1" x14ac:dyDescent="0.2">
      <c r="A8" s="14" t="s">
        <v>92</v>
      </c>
      <c r="B8" s="121">
        <f>+IFERROR(VLOOKUP($A8&amp;$C$3,BaseRS_GEN!$A$3:$G$863,4,0),"N.A.")</f>
        <v>186788.82</v>
      </c>
      <c r="C8" s="122"/>
      <c r="D8" s="125">
        <f>+IFERROR(VLOOKUP($A8&amp;$C$3,BaseRS_GEN!$A$3:$G$863,5,0),"N.A.")</f>
        <v>116005.28</v>
      </c>
      <c r="E8" s="126"/>
    </row>
    <row r="9" spans="1:16" ht="24.75" customHeight="1" x14ac:dyDescent="0.2">
      <c r="A9" s="14" t="s">
        <v>2</v>
      </c>
      <c r="B9" s="121">
        <f>+IFERROR(VLOOKUP($A9&amp;$C$3,BaseRS_GEN!$A$3:$G$863,4,0),"N.A.")</f>
        <v>309022.78999999998</v>
      </c>
      <c r="C9" s="122"/>
      <c r="D9" s="125">
        <f>+IFERROR(VLOOKUP($A9&amp;$C$3,BaseRS_GEN!$A$3:$G$863,5,0),"N.A.")</f>
        <v>190767.41</v>
      </c>
      <c r="E9" s="126"/>
    </row>
    <row r="10" spans="1:16" ht="24.75" customHeight="1" x14ac:dyDescent="0.2">
      <c r="A10" s="14" t="s">
        <v>3</v>
      </c>
      <c r="B10" s="121">
        <f>+IFERROR(VLOOKUP($A10&amp;$C$3,BaseRS_GEN!$A$3:$G$863,4,0),"N.A.")</f>
        <v>23667.439999999999</v>
      </c>
      <c r="C10" s="122"/>
      <c r="D10" s="125">
        <f>+IFERROR(VLOOKUP($A10&amp;$C$3,BaseRS_GEN!$A$3:$G$863,5,0),"N.A.")</f>
        <v>11139.35</v>
      </c>
      <c r="E10" s="126"/>
    </row>
    <row r="11" spans="1:16" ht="24.75" customHeight="1" x14ac:dyDescent="0.2">
      <c r="A11" s="14" t="s">
        <v>4</v>
      </c>
      <c r="B11" s="121">
        <f>+IFERROR(VLOOKUP($A11&amp;$C$3,BaseRS_GEN!$A$3:$G$863,4,0),"N.A.")</f>
        <v>15563.97</v>
      </c>
      <c r="C11" s="122"/>
      <c r="D11" s="125">
        <f>+IFERROR(VLOOKUP($A11&amp;$C$3,BaseRS_GEN!$A$3:$G$863,5,0),"N.A.")</f>
        <v>5211.3</v>
      </c>
      <c r="E11" s="126"/>
    </row>
    <row r="12" spans="1:16" ht="24.75" customHeight="1" x14ac:dyDescent="0.2">
      <c r="A12" s="14" t="s">
        <v>5</v>
      </c>
      <c r="B12" s="121">
        <f>+IFERROR(VLOOKUP($A12&amp;$C$3,BaseRS_GEN!$A$3:$G$863,4,0),"N.A.")</f>
        <v>220956.18</v>
      </c>
      <c r="C12" s="122"/>
      <c r="D12" s="125">
        <f>+IFERROR(VLOOKUP($A12&amp;$C$3,BaseRS_GEN!$A$3:$G$863,5,0),"N.A.")</f>
        <v>181610.4</v>
      </c>
      <c r="E12" s="126"/>
    </row>
    <row r="13" spans="1:16" ht="24.75" customHeight="1" x14ac:dyDescent="0.2">
      <c r="A13" s="14" t="s">
        <v>6</v>
      </c>
      <c r="B13" s="121">
        <f>+IFERROR(VLOOKUP($A13&amp;$C$3,BaseRS_GEN!$A$3:$G$863,4,0),"N.A.")</f>
        <v>224471.89</v>
      </c>
      <c r="C13" s="122"/>
      <c r="D13" s="125">
        <f>+IFERROR(VLOOKUP($A13&amp;$C$3,BaseRS_GEN!$A$3:$G$863,5,0),"N.A.")</f>
        <v>74520.69</v>
      </c>
      <c r="E13" s="126"/>
    </row>
    <row r="14" spans="1:16" ht="24.75" customHeight="1" x14ac:dyDescent="0.2">
      <c r="A14" s="14" t="s">
        <v>7</v>
      </c>
      <c r="B14" s="121">
        <f>+IFERROR(VLOOKUP($A14&amp;$C$3,BaseRS_GEN!$A$3:$G$863,4,0),"N.A.")</f>
        <v>74902.539999999994</v>
      </c>
      <c r="C14" s="122"/>
      <c r="D14" s="125">
        <f>+IFERROR(VLOOKUP($A14&amp;$C$3,BaseRS_GEN!$A$3:$G$863,5,0),"N.A.")</f>
        <v>23752.15</v>
      </c>
      <c r="E14" s="126"/>
    </row>
    <row r="15" spans="1:16" ht="24.75" customHeight="1" x14ac:dyDescent="0.2">
      <c r="A15" s="14" t="s">
        <v>93</v>
      </c>
      <c r="B15" s="121">
        <f>+IFERROR(VLOOKUP($A15&amp;$C$3,BaseRS_GEN!$A$3:$G$863,4,0),"N.A.")</f>
        <v>1994</v>
      </c>
      <c r="C15" s="122"/>
      <c r="D15" s="125">
        <f>+IFERROR(VLOOKUP($A15&amp;$C$3,BaseRS_GEN!$A$3:$G$863,5,0),"N.A.")</f>
        <v>2512.46</v>
      </c>
      <c r="E15" s="126"/>
    </row>
    <row r="16" spans="1:16" ht="24.75" customHeight="1" x14ac:dyDescent="0.2">
      <c r="A16" s="14" t="s">
        <v>113</v>
      </c>
      <c r="B16" s="121">
        <f>+IFERROR(VLOOKUP($A16&amp;$C$3,BaseRS_GEN!$A$3:$G$863,4,0),"N.A.")</f>
        <v>11014.69</v>
      </c>
      <c r="C16" s="122"/>
      <c r="D16" s="125">
        <f>+IFERROR(VLOOKUP($A16&amp;$C$3,BaseRS_GEN!$A$3:$G$863,5,0),"N.A.")</f>
        <v>1278.82</v>
      </c>
      <c r="E16" s="126"/>
    </row>
    <row r="17" spans="1:5" ht="24.75" customHeight="1" x14ac:dyDescent="0.2">
      <c r="A17" s="14" t="s">
        <v>8</v>
      </c>
      <c r="B17" s="121">
        <f>+IFERROR(VLOOKUP($A17&amp;$C$3,BaseRS_GEN!$A$3:$G$863,4,0),"N.A.")</f>
        <v>22719.85</v>
      </c>
      <c r="C17" s="122"/>
      <c r="D17" s="125">
        <f>+IFERROR(VLOOKUP($A17&amp;$C$3,BaseRS_GEN!$A$3:$G$863,5,0),"N.A.")</f>
        <v>7972.5</v>
      </c>
      <c r="E17" s="126"/>
    </row>
    <row r="18" spans="1:5" ht="24.75" customHeight="1" x14ac:dyDescent="0.2">
      <c r="A18" s="14" t="s">
        <v>9</v>
      </c>
      <c r="B18" s="121">
        <f>+IFERROR(VLOOKUP($A18&amp;$C$3,BaseRS_GEN!$A$3:$G$863,4,0),"N.A.")</f>
        <v>39064.36</v>
      </c>
      <c r="C18" s="122"/>
      <c r="D18" s="125">
        <f>+IFERROR(VLOOKUP($A18&amp;$C$3,BaseRS_GEN!$A$3:$G$863,5,0),"N.A.")</f>
        <v>41529.14</v>
      </c>
      <c r="E18" s="126"/>
    </row>
    <row r="19" spans="1:5" ht="24.75" customHeight="1" x14ac:dyDescent="0.2">
      <c r="A19" s="14" t="s">
        <v>10</v>
      </c>
      <c r="B19" s="121">
        <f>+IFERROR(VLOOKUP($A19&amp;$C$3,BaseRS_GEN!$A$3:$G$863,4,0),"N.A.")</f>
        <v>172511.4</v>
      </c>
      <c r="C19" s="122"/>
      <c r="D19" s="125">
        <f>+IFERROR(VLOOKUP($A19&amp;$C$3,BaseRS_GEN!$A$3:$G$863,5,0),"N.A.")</f>
        <v>134162.54</v>
      </c>
      <c r="E19" s="126"/>
    </row>
    <row r="20" spans="1:5" ht="24.75" customHeight="1" x14ac:dyDescent="0.2">
      <c r="A20" s="14" t="s">
        <v>114</v>
      </c>
      <c r="B20" s="121">
        <f>+IFERROR(VLOOKUP($A20&amp;$C$3,BaseRS_GEN!$A$3:$G$863,4,0),"N.A.")</f>
        <v>4302.68</v>
      </c>
      <c r="C20" s="122"/>
      <c r="D20" s="125">
        <f>+IFERROR(VLOOKUP($A20&amp;$C$3,BaseRS_GEN!$A$3:$G$863,5,0),"N.A.")</f>
        <v>98.68</v>
      </c>
      <c r="E20" s="126"/>
    </row>
    <row r="21" spans="1:5" ht="24.75" customHeight="1" x14ac:dyDescent="0.2">
      <c r="A21" s="14" t="s">
        <v>97</v>
      </c>
      <c r="B21" s="121">
        <f>+IFERROR(VLOOKUP($A21&amp;$C$3,BaseRS_GEN!$A$3:$G$863,4,0),"N.A.")</f>
        <v>207133.06</v>
      </c>
      <c r="C21" s="122"/>
      <c r="D21" s="125">
        <f>+IFERROR(VLOOKUP($A21&amp;$C$3,BaseRS_GEN!$A$3:$G$863,5,0),"N.A.")</f>
        <v>157078.18</v>
      </c>
      <c r="E21" s="126"/>
    </row>
    <row r="22" spans="1:5" ht="24.75" customHeight="1" x14ac:dyDescent="0.2">
      <c r="A22" s="14" t="s">
        <v>118</v>
      </c>
      <c r="B22" s="121">
        <f>+IFERROR(VLOOKUP($A22&amp;$C$3,BaseRS_GEN!$A$3:$G$863,4,0),"N.A.")</f>
        <v>5213.82</v>
      </c>
      <c r="C22" s="122"/>
      <c r="D22" s="125">
        <f>+IFERROR(VLOOKUP($A22&amp;$C$3,BaseRS_GEN!$A$3:$G$863,5,0),"N.A.")</f>
        <v>711.74</v>
      </c>
      <c r="E22" s="126"/>
    </row>
    <row r="23" spans="1:5" ht="24.75" customHeight="1" x14ac:dyDescent="0.2">
      <c r="A23" s="14" t="s">
        <v>11</v>
      </c>
      <c r="B23" s="121">
        <f>+IFERROR(VLOOKUP($A23&amp;$C$3,BaseRS_GEN!$A$3:$G$863,4,0),"N.A.")</f>
        <v>229269.74</v>
      </c>
      <c r="C23" s="122"/>
      <c r="D23" s="125">
        <f>+IFERROR(VLOOKUP($A23&amp;$C$3,BaseRS_GEN!$A$3:$G$863,5,0),"N.A.")</f>
        <v>167560.76</v>
      </c>
      <c r="E23" s="126"/>
    </row>
    <row r="24" spans="1:5" ht="24.75" customHeight="1" x14ac:dyDescent="0.2">
      <c r="A24" s="14" t="s">
        <v>12</v>
      </c>
      <c r="B24" s="121">
        <f>+IFERROR(VLOOKUP($A24&amp;$C$3,BaseRS_GEN!$A$3:$G$863,4,0),"N.A.")</f>
        <v>206586.14</v>
      </c>
      <c r="C24" s="122"/>
      <c r="D24" s="125">
        <f>+IFERROR(VLOOKUP($A24&amp;$C$3,BaseRS_GEN!$A$3:$G$863,5,0),"N.A.")</f>
        <v>111615.4</v>
      </c>
      <c r="E24" s="126"/>
    </row>
    <row r="25" spans="1:5" ht="24.75" customHeight="1" x14ac:dyDescent="0.2">
      <c r="A25" s="14" t="s">
        <v>13</v>
      </c>
      <c r="B25" s="121">
        <f>+IFERROR(VLOOKUP($A25&amp;$C$3,BaseRS_GEN!$A$3:$G$863,4,0),"N.A.")</f>
        <v>18636.25</v>
      </c>
      <c r="C25" s="122"/>
      <c r="D25" s="125">
        <f>+IFERROR(VLOOKUP($A25&amp;$C$3,BaseRS_GEN!$A$3:$G$863,5,0),"N.A.")</f>
        <v>7480.71</v>
      </c>
      <c r="E25" s="126"/>
    </row>
    <row r="26" spans="1:5" ht="24.75" customHeight="1" x14ac:dyDescent="0.2">
      <c r="A26" s="14" t="s">
        <v>14</v>
      </c>
      <c r="B26" s="121">
        <f>+IFERROR(VLOOKUP($A26&amp;$C$3,BaseRS_GEN!$A$3:$G$863,4,0),"N.A.")</f>
        <v>404789.22</v>
      </c>
      <c r="C26" s="122"/>
      <c r="D26" s="125">
        <f>+IFERROR(VLOOKUP($A26&amp;$C$3,BaseRS_GEN!$A$3:$G$863,5,0),"N.A.")</f>
        <v>264802.07</v>
      </c>
      <c r="E26" s="126"/>
    </row>
    <row r="27" spans="1:5" ht="24.75" customHeight="1" x14ac:dyDescent="0.2">
      <c r="A27" s="14" t="s">
        <v>116</v>
      </c>
      <c r="B27" s="121">
        <f>+IFERROR(VLOOKUP($A27&amp;$C$3,BaseRS_GEN!$A$3:$G$863,4,0),"N.A.")</f>
        <v>4904.34</v>
      </c>
      <c r="C27" s="122"/>
      <c r="D27" s="125">
        <f>+IFERROR(VLOOKUP($A27&amp;$C$3,BaseRS_GEN!$A$3:$G$863,5,0),"N.A.")</f>
        <v>811.14</v>
      </c>
      <c r="E27" s="126"/>
    </row>
    <row r="28" spans="1:5" ht="24.75" customHeight="1" x14ac:dyDescent="0.2">
      <c r="A28" s="14" t="s">
        <v>95</v>
      </c>
      <c r="B28" s="121">
        <f>+IFERROR(VLOOKUP($A28&amp;$C$3,BaseRS_GEN!$A$3:$G$863,4,0),"N.A.")</f>
        <v>161401.78</v>
      </c>
      <c r="C28" s="122"/>
      <c r="D28" s="125">
        <f>+IFERROR(VLOOKUP($A28&amp;$C$3,BaseRS_GEN!$A$3:$G$863,5,0),"N.A.")</f>
        <v>68847.11</v>
      </c>
      <c r="E28" s="126"/>
    </row>
    <row r="29" spans="1:5" ht="24.75" customHeight="1" x14ac:dyDescent="0.2">
      <c r="A29" s="14" t="s">
        <v>15</v>
      </c>
      <c r="B29" s="121">
        <f>+IFERROR(VLOOKUP($A29&amp;$C$3,BaseRS_GEN!$A$3:$G$863,4,0),"N.A.")</f>
        <v>6675.97</v>
      </c>
      <c r="C29" s="122"/>
      <c r="D29" s="125">
        <f>+IFERROR(VLOOKUP($A29&amp;$C$3,BaseRS_GEN!$A$3:$G$863,5,0),"N.A.")</f>
        <v>7013.9</v>
      </c>
      <c r="E29" s="126"/>
    </row>
    <row r="30" spans="1:5" ht="24.75" customHeight="1" x14ac:dyDescent="0.2">
      <c r="A30" s="14" t="s">
        <v>16</v>
      </c>
      <c r="B30" s="121">
        <f>+IFERROR(VLOOKUP($A30&amp;$C$3,BaseRS_GEN!$A$3:$G$863,4,0),"N.A.")</f>
        <v>84890.240000000005</v>
      </c>
      <c r="C30" s="122"/>
      <c r="D30" s="125">
        <f>+IFERROR(VLOOKUP($A30&amp;$C$3,BaseRS_GEN!$A$3:$G$863,5,0),"N.A.")</f>
        <v>40899</v>
      </c>
      <c r="E30" s="126"/>
    </row>
    <row r="31" spans="1:5" ht="24.75" customHeight="1" x14ac:dyDescent="0.2">
      <c r="A31" s="14" t="s">
        <v>17</v>
      </c>
      <c r="B31" s="121">
        <f>+IFERROR(VLOOKUP($A31&amp;$C$3,BaseRS_GEN!$A$3:$G$863,4,0),"N.A.")</f>
        <v>10331.66</v>
      </c>
      <c r="C31" s="122"/>
      <c r="D31" s="125">
        <f>+IFERROR(VLOOKUP($A31&amp;$C$3,BaseRS_GEN!$A$3:$G$863,5,0),"N.A.")</f>
        <v>10801.39</v>
      </c>
      <c r="E31" s="126"/>
    </row>
    <row r="32" spans="1:5" ht="24.75" customHeight="1" x14ac:dyDescent="0.2">
      <c r="A32" s="14" t="s">
        <v>18</v>
      </c>
      <c r="B32" s="121">
        <f>+IFERROR(VLOOKUP($A32&amp;$C$3,BaseRS_GEN!$A$3:$G$863,4,0),"N.A.")</f>
        <v>354050.62</v>
      </c>
      <c r="C32" s="122"/>
      <c r="D32" s="125">
        <f>+IFERROR(VLOOKUP($A32&amp;$C$3,BaseRS_GEN!$A$3:$G$863,5,0),"N.A.")</f>
        <v>277353.90000000002</v>
      </c>
      <c r="E32" s="126"/>
    </row>
    <row r="33" spans="1:5" s="27" customFormat="1" ht="24.75" customHeight="1" thickBot="1" x14ac:dyDescent="0.25">
      <c r="A33" s="15" t="s">
        <v>19</v>
      </c>
      <c r="B33" s="132">
        <f>+IFERROR(VLOOKUP($A33&amp;$C$3,BaseRS_GEN!$A$3:$G$863,4,0),"N.A.")</f>
        <v>65653.62</v>
      </c>
      <c r="C33" s="133"/>
      <c r="D33" s="125">
        <f>+IFERROR(VLOOKUP($A33&amp;$C$3,BaseRS_GEN!$A$3:$G$863,5,0),"N.A.")</f>
        <v>26502.26</v>
      </c>
      <c r="E33" s="126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B12:C12"/>
    <mergeCell ref="B13:C13"/>
    <mergeCell ref="B14:C14"/>
    <mergeCell ref="B15:C15"/>
    <mergeCell ref="B18:C18"/>
    <mergeCell ref="B17:C17"/>
    <mergeCell ref="B16:C16"/>
    <mergeCell ref="B19:C19"/>
    <mergeCell ref="B21:C21"/>
    <mergeCell ref="B22:C22"/>
    <mergeCell ref="B23:C23"/>
    <mergeCell ref="B20:C20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:E1"/>
    <mergeCell ref="B2:E2"/>
    <mergeCell ref="A5:A6"/>
    <mergeCell ref="B5:E5"/>
    <mergeCell ref="B4:E4"/>
    <mergeCell ref="B6:C6"/>
    <mergeCell ref="D6:E6"/>
    <mergeCell ref="B7:C7"/>
    <mergeCell ref="C3:D3"/>
    <mergeCell ref="B8:C8"/>
    <mergeCell ref="B10:C10"/>
    <mergeCell ref="B11:C11"/>
    <mergeCell ref="D7:E7"/>
    <mergeCell ref="D9:E9"/>
    <mergeCell ref="B9:C9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VIDA45991</v>
      </c>
      <c r="B3" s="100" t="s">
        <v>20</v>
      </c>
      <c r="C3" s="101">
        <v>45991</v>
      </c>
      <c r="D3" s="103">
        <v>1645390.71</v>
      </c>
      <c r="E3" s="103">
        <v>3265.29</v>
      </c>
      <c r="F3" s="103">
        <v>2598.84</v>
      </c>
      <c r="G3" s="103">
        <v>4263.18</v>
      </c>
      <c r="H3" s="103">
        <v>98782.28</v>
      </c>
      <c r="I3" s="103">
        <v>48777.5</v>
      </c>
    </row>
    <row r="4" spans="1:9" ht="15" customHeight="1" x14ac:dyDescent="0.25">
      <c r="A4" t="str">
        <f t="shared" ref="A4:A68" si="0">+B4&amp;C4</f>
        <v>ALFA VIDA46022</v>
      </c>
      <c r="B4" s="100" t="s">
        <v>20</v>
      </c>
      <c r="C4" s="101">
        <v>46022</v>
      </c>
      <c r="D4" s="103">
        <v>1661628.21</v>
      </c>
      <c r="E4" s="103">
        <v>2938.76</v>
      </c>
      <c r="F4" s="103">
        <v>2357.9</v>
      </c>
      <c r="G4" s="103">
        <v>4279.6400000000003</v>
      </c>
      <c r="H4" s="103">
        <v>99579.73</v>
      </c>
      <c r="I4" s="103">
        <v>49588.32</v>
      </c>
    </row>
    <row r="5" spans="1:9" ht="15" customHeight="1" x14ac:dyDescent="0.25">
      <c r="A5" t="str">
        <f t="shared" si="0"/>
        <v>ALFA VIDA46053</v>
      </c>
      <c r="B5" s="100" t="s">
        <v>20</v>
      </c>
      <c r="C5" s="101">
        <v>46053</v>
      </c>
      <c r="D5" s="103">
        <v>1838064.75</v>
      </c>
      <c r="E5" s="103">
        <v>2965.9</v>
      </c>
      <c r="F5" s="103">
        <v>2542.48</v>
      </c>
      <c r="G5" s="103">
        <v>4466.49</v>
      </c>
      <c r="H5" s="103">
        <v>100184.87</v>
      </c>
      <c r="I5" s="103">
        <v>49763.88</v>
      </c>
    </row>
    <row r="6" spans="1:9" ht="15" customHeight="1" x14ac:dyDescent="0.25">
      <c r="A6" t="str">
        <f t="shared" si="0"/>
        <v>ALLIANZ VIDA45991</v>
      </c>
      <c r="B6" s="100" t="s">
        <v>94</v>
      </c>
      <c r="C6" s="101">
        <v>45991</v>
      </c>
      <c r="D6" s="103">
        <v>61844.55</v>
      </c>
      <c r="E6" s="103">
        <v>0</v>
      </c>
      <c r="F6" s="103">
        <v>1741.78</v>
      </c>
      <c r="G6" s="103">
        <v>6902.92</v>
      </c>
      <c r="H6" s="103">
        <v>117259.16</v>
      </c>
      <c r="I6" s="103">
        <v>108232.75</v>
      </c>
    </row>
    <row r="7" spans="1:9" ht="15" customHeight="1" x14ac:dyDescent="0.25">
      <c r="A7" t="str">
        <f t="shared" si="0"/>
        <v>ALLIANZ VIDA46022</v>
      </c>
      <c r="B7" s="100" t="s">
        <v>94</v>
      </c>
      <c r="C7" s="101">
        <v>46022</v>
      </c>
      <c r="D7" s="103">
        <v>64454.28</v>
      </c>
      <c r="E7" s="103">
        <v>0</v>
      </c>
      <c r="F7" s="103">
        <v>1766.9</v>
      </c>
      <c r="G7" s="103">
        <v>7516.19</v>
      </c>
      <c r="H7" s="103">
        <v>118043.5</v>
      </c>
      <c r="I7" s="103">
        <v>109714.11</v>
      </c>
    </row>
    <row r="8" spans="1:9" ht="15" customHeight="1" x14ac:dyDescent="0.25">
      <c r="A8" t="str">
        <f t="shared" si="0"/>
        <v>ALLIANZ VIDA46053</v>
      </c>
      <c r="B8" s="100" t="s">
        <v>94</v>
      </c>
      <c r="C8" s="101">
        <v>46053</v>
      </c>
      <c r="D8" s="103">
        <v>64269.5</v>
      </c>
      <c r="E8" s="103">
        <v>0</v>
      </c>
      <c r="F8" s="103">
        <v>1745.96</v>
      </c>
      <c r="G8" s="103">
        <v>7536.16</v>
      </c>
      <c r="H8" s="103">
        <v>117503.36</v>
      </c>
      <c r="I8" s="103">
        <v>109346.2</v>
      </c>
    </row>
    <row r="9" spans="1:9" ht="15" customHeight="1" x14ac:dyDescent="0.25">
      <c r="A9" t="str">
        <f t="shared" si="0"/>
        <v>ANDINA45991</v>
      </c>
      <c r="B9" s="100" t="s">
        <v>115</v>
      </c>
      <c r="C9" s="101">
        <v>45991</v>
      </c>
      <c r="D9" s="103">
        <v>64590.83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ANDINA46022</v>
      </c>
      <c r="B10" s="100" t="s">
        <v>115</v>
      </c>
      <c r="C10" s="101">
        <v>46022</v>
      </c>
      <c r="D10" s="103">
        <v>82875.83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ANDINA46053</v>
      </c>
      <c r="B11" s="100" t="s">
        <v>115</v>
      </c>
      <c r="C11" s="101">
        <v>46053</v>
      </c>
      <c r="D11" s="103">
        <v>90919.33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ASULADO45991</v>
      </c>
      <c r="B12" s="100" t="s">
        <v>112</v>
      </c>
      <c r="C12" s="101">
        <v>45991</v>
      </c>
      <c r="D12" s="103">
        <v>704855.92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ASULADO46022</v>
      </c>
      <c r="B13" s="100" t="s">
        <v>112</v>
      </c>
      <c r="C13" s="101">
        <v>46022</v>
      </c>
      <c r="D13" s="103">
        <v>750829.31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ASULADO46053</v>
      </c>
      <c r="B14" s="100" t="s">
        <v>112</v>
      </c>
      <c r="C14" s="101">
        <v>46053</v>
      </c>
      <c r="D14" s="103">
        <v>755323.07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VIDA45991</v>
      </c>
      <c r="B15" s="100" t="s">
        <v>21</v>
      </c>
      <c r="C15" s="101">
        <v>45991</v>
      </c>
      <c r="D15" s="103">
        <v>12.09</v>
      </c>
      <c r="E15" s="103">
        <v>492.6</v>
      </c>
      <c r="F15" s="103">
        <v>90.99</v>
      </c>
      <c r="G15" s="103">
        <v>629.98</v>
      </c>
      <c r="H15" s="103">
        <v>5235.3100000000004</v>
      </c>
      <c r="I15" s="103">
        <v>902.22</v>
      </c>
    </row>
    <row r="16" spans="1:9" ht="15" customHeight="1" x14ac:dyDescent="0.25">
      <c r="A16" t="str">
        <f t="shared" si="0"/>
        <v>AURORA VIDA46022</v>
      </c>
      <c r="B16" s="100" t="s">
        <v>21</v>
      </c>
      <c r="C16" s="101">
        <v>46022</v>
      </c>
      <c r="D16" s="103">
        <v>12.09</v>
      </c>
      <c r="E16" s="103">
        <v>544.48</v>
      </c>
      <c r="F16" s="103">
        <v>99.21</v>
      </c>
      <c r="G16" s="103">
        <v>631.58000000000004</v>
      </c>
      <c r="H16" s="103">
        <v>5877.13</v>
      </c>
      <c r="I16" s="103">
        <v>878.28</v>
      </c>
    </row>
    <row r="17" spans="1:9" ht="15" customHeight="1" x14ac:dyDescent="0.25">
      <c r="A17" t="str">
        <f t="shared" si="0"/>
        <v>AURORA VIDA46053</v>
      </c>
      <c r="B17" s="100" t="s">
        <v>21</v>
      </c>
      <c r="C17" s="101">
        <v>46053</v>
      </c>
      <c r="D17" s="103">
        <v>12.09</v>
      </c>
      <c r="E17" s="103">
        <v>619.29999999999995</v>
      </c>
      <c r="F17" s="103">
        <v>104.05</v>
      </c>
      <c r="G17" s="103">
        <v>676.47</v>
      </c>
      <c r="H17" s="103">
        <v>6602.33</v>
      </c>
      <c r="I17" s="103">
        <v>888.67</v>
      </c>
    </row>
    <row r="18" spans="1:9" ht="15" customHeight="1" x14ac:dyDescent="0.25">
      <c r="A18" t="str">
        <f t="shared" si="0"/>
        <v>AXA COLPATRIA VIDA45991</v>
      </c>
      <c r="B18" s="100" t="s">
        <v>22</v>
      </c>
      <c r="C18" s="101">
        <v>45991</v>
      </c>
      <c r="D18" s="103">
        <v>23953.83</v>
      </c>
      <c r="E18" s="103">
        <v>137076.01999999999</v>
      </c>
      <c r="F18" s="103">
        <v>106318.54</v>
      </c>
      <c r="G18" s="103">
        <v>84549.69</v>
      </c>
      <c r="H18" s="103">
        <v>62224.58</v>
      </c>
      <c r="I18" s="103">
        <v>26244.12</v>
      </c>
    </row>
    <row r="19" spans="1:9" ht="15" customHeight="1" x14ac:dyDescent="0.25">
      <c r="A19" t="str">
        <f t="shared" si="0"/>
        <v>AXA COLPATRIA VIDA46022</v>
      </c>
      <c r="B19" s="100" t="s">
        <v>22</v>
      </c>
      <c r="C19" s="101">
        <v>46022</v>
      </c>
      <c r="D19" s="103">
        <v>24023.78</v>
      </c>
      <c r="E19" s="103">
        <v>138340.88</v>
      </c>
      <c r="F19" s="103">
        <v>106228.92</v>
      </c>
      <c r="G19" s="103">
        <v>87442.4</v>
      </c>
      <c r="H19" s="103">
        <v>64320.66</v>
      </c>
      <c r="I19" s="103">
        <v>27381.47</v>
      </c>
    </row>
    <row r="20" spans="1:9" ht="15" customHeight="1" x14ac:dyDescent="0.25">
      <c r="A20" t="str">
        <f t="shared" si="0"/>
        <v>AXA COLPATRIA VIDA46053</v>
      </c>
      <c r="B20" s="100" t="s">
        <v>22</v>
      </c>
      <c r="C20" s="101">
        <v>46053</v>
      </c>
      <c r="D20" s="103">
        <v>25452.45</v>
      </c>
      <c r="E20" s="103">
        <v>140297.81</v>
      </c>
      <c r="F20" s="103">
        <v>111425.68</v>
      </c>
      <c r="G20" s="103">
        <v>113811.6</v>
      </c>
      <c r="H20" s="103">
        <v>66043.839999999997</v>
      </c>
      <c r="I20" s="103">
        <v>28099.99</v>
      </c>
    </row>
    <row r="21" spans="1:9" ht="15" customHeight="1" x14ac:dyDescent="0.25">
      <c r="A21" t="str">
        <f t="shared" si="0"/>
        <v>BBVA SEGUROS VIDA45991</v>
      </c>
      <c r="B21" s="100" t="s">
        <v>23</v>
      </c>
      <c r="C21" s="101">
        <v>45991</v>
      </c>
      <c r="D21" s="103">
        <v>84088.11</v>
      </c>
      <c r="E21" s="103">
        <v>0</v>
      </c>
      <c r="F21" s="103">
        <v>966.22</v>
      </c>
      <c r="G21" s="103">
        <v>3576.9</v>
      </c>
      <c r="H21" s="103">
        <v>66473.429999999993</v>
      </c>
      <c r="I21" s="103">
        <v>28330.58</v>
      </c>
    </row>
    <row r="22" spans="1:9" ht="15" customHeight="1" x14ac:dyDescent="0.25">
      <c r="A22" t="str">
        <f t="shared" si="0"/>
        <v>BBVA SEGUROS VIDA46022</v>
      </c>
      <c r="B22" s="100" t="s">
        <v>23</v>
      </c>
      <c r="C22" s="101">
        <v>46022</v>
      </c>
      <c r="D22" s="103">
        <v>92356.59</v>
      </c>
      <c r="E22" s="103">
        <v>0</v>
      </c>
      <c r="F22" s="103">
        <v>978.19</v>
      </c>
      <c r="G22" s="103">
        <v>3671.71</v>
      </c>
      <c r="H22" s="103">
        <v>66718.070000000007</v>
      </c>
      <c r="I22" s="103">
        <v>27966.75</v>
      </c>
    </row>
    <row r="23" spans="1:9" ht="15" customHeight="1" x14ac:dyDescent="0.25">
      <c r="A23" t="str">
        <f t="shared" si="0"/>
        <v>BBVA SEGUROS VIDA46053</v>
      </c>
      <c r="B23" s="100" t="s">
        <v>23</v>
      </c>
      <c r="C23" s="101">
        <v>46053</v>
      </c>
      <c r="D23" s="103">
        <v>92672.960000000006</v>
      </c>
      <c r="E23" s="103">
        <v>0</v>
      </c>
      <c r="F23" s="103">
        <v>995.52</v>
      </c>
      <c r="G23" s="103">
        <v>3683.46</v>
      </c>
      <c r="H23" s="103">
        <v>67927.27</v>
      </c>
      <c r="I23" s="103">
        <v>28796.78</v>
      </c>
    </row>
    <row r="24" spans="1:9" ht="15" customHeight="1" x14ac:dyDescent="0.25">
      <c r="A24" t="str">
        <f t="shared" si="0"/>
        <v>BMI COLOMBIA45991</v>
      </c>
      <c r="B24" s="100" t="s">
        <v>98</v>
      </c>
      <c r="C24" s="101">
        <v>45991</v>
      </c>
      <c r="D24" s="103">
        <v>5526.65</v>
      </c>
      <c r="E24" s="103">
        <v>0</v>
      </c>
      <c r="F24" s="103">
        <v>0</v>
      </c>
      <c r="G24" s="103">
        <v>0</v>
      </c>
      <c r="H24" s="103">
        <v>4393.47</v>
      </c>
      <c r="I24" s="103">
        <v>2153.15</v>
      </c>
    </row>
    <row r="25" spans="1:9" ht="15" customHeight="1" x14ac:dyDescent="0.25">
      <c r="A25" t="str">
        <f t="shared" si="0"/>
        <v>BMI COLOMBIA46022</v>
      </c>
      <c r="B25" s="100" t="s">
        <v>98</v>
      </c>
      <c r="C25" s="101">
        <v>46022</v>
      </c>
      <c r="D25" s="103">
        <v>5846.1</v>
      </c>
      <c r="E25" s="103">
        <v>0</v>
      </c>
      <c r="F25" s="103">
        <v>0</v>
      </c>
      <c r="G25" s="103">
        <v>0</v>
      </c>
      <c r="H25" s="103">
        <v>4497.63</v>
      </c>
      <c r="I25" s="103">
        <v>2246.4699999999998</v>
      </c>
    </row>
    <row r="26" spans="1:9" ht="15" customHeight="1" x14ac:dyDescent="0.25">
      <c r="A26" t="str">
        <f t="shared" si="0"/>
        <v>BMI COLOMBIA46053</v>
      </c>
      <c r="B26" s="100" t="s">
        <v>98</v>
      </c>
      <c r="C26" s="101">
        <v>46053</v>
      </c>
      <c r="D26" s="103">
        <v>6081.72</v>
      </c>
      <c r="E26" s="103">
        <v>0</v>
      </c>
      <c r="F26" s="103">
        <v>0</v>
      </c>
      <c r="G26" s="103">
        <v>0</v>
      </c>
      <c r="H26" s="103">
        <v>4568.12</v>
      </c>
      <c r="I26" s="103">
        <v>2270.33</v>
      </c>
    </row>
    <row r="27" spans="1:9" ht="15" customHeight="1" x14ac:dyDescent="0.25">
      <c r="A27" t="str">
        <f t="shared" si="0"/>
        <v>BOLIVAR VIDA45991</v>
      </c>
      <c r="B27" s="100" t="s">
        <v>24</v>
      </c>
      <c r="C27" s="101">
        <v>45991</v>
      </c>
      <c r="D27" s="103">
        <v>434163.98</v>
      </c>
      <c r="E27" s="103">
        <v>105534.36</v>
      </c>
      <c r="F27" s="103">
        <v>59938.12</v>
      </c>
      <c r="G27" s="103">
        <v>49659.14</v>
      </c>
      <c r="H27" s="103">
        <v>174215.23</v>
      </c>
      <c r="I27" s="103">
        <v>95953.77</v>
      </c>
    </row>
    <row r="28" spans="1:9" ht="15" customHeight="1" x14ac:dyDescent="0.25">
      <c r="A28" t="str">
        <f t="shared" si="0"/>
        <v>BOLIVAR VIDA46022</v>
      </c>
      <c r="B28" s="100" t="s">
        <v>24</v>
      </c>
      <c r="C28" s="101">
        <v>46022</v>
      </c>
      <c r="D28" s="103">
        <v>441651.46</v>
      </c>
      <c r="E28" s="103">
        <v>106237.96</v>
      </c>
      <c r="F28" s="103">
        <v>61971.32</v>
      </c>
      <c r="G28" s="103">
        <v>53166.400000000001</v>
      </c>
      <c r="H28" s="103">
        <v>176792.45</v>
      </c>
      <c r="I28" s="103">
        <v>96902.71</v>
      </c>
    </row>
    <row r="29" spans="1:9" ht="15" customHeight="1" x14ac:dyDescent="0.25">
      <c r="A29" t="str">
        <f t="shared" si="0"/>
        <v>BOLIVAR VIDA46053</v>
      </c>
      <c r="B29" s="100" t="s">
        <v>24</v>
      </c>
      <c r="C29" s="101">
        <v>46053</v>
      </c>
      <c r="D29" s="103">
        <v>472964.84</v>
      </c>
      <c r="E29" s="103">
        <v>108217.14</v>
      </c>
      <c r="F29" s="103">
        <v>62309.05</v>
      </c>
      <c r="G29" s="103">
        <v>53497.75</v>
      </c>
      <c r="H29" s="103">
        <v>175100.48</v>
      </c>
      <c r="I29" s="103">
        <v>96257.77</v>
      </c>
    </row>
    <row r="30" spans="1:9" ht="15" customHeight="1" x14ac:dyDescent="0.25">
      <c r="A30" t="str">
        <f t="shared" si="0"/>
        <v>COLMENA ARL45991</v>
      </c>
      <c r="B30" s="100" t="s">
        <v>109</v>
      </c>
      <c r="C30" s="101">
        <v>45991</v>
      </c>
      <c r="D30" s="103">
        <v>0</v>
      </c>
      <c r="E30" s="103">
        <v>104617.35</v>
      </c>
      <c r="F30" s="103">
        <v>46946.080000000002</v>
      </c>
      <c r="G30" s="103">
        <v>56458.28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ARL46022</v>
      </c>
      <c r="B31" s="100" t="s">
        <v>109</v>
      </c>
      <c r="C31" s="101">
        <v>46022</v>
      </c>
      <c r="D31" s="103">
        <v>0</v>
      </c>
      <c r="E31" s="103">
        <v>105384.82</v>
      </c>
      <c r="F31" s="103">
        <v>47640.77</v>
      </c>
      <c r="G31" s="103">
        <v>59591.55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ARL46053</v>
      </c>
      <c r="B32" s="100" t="s">
        <v>109</v>
      </c>
      <c r="C32" s="101">
        <v>46053</v>
      </c>
      <c r="D32" s="103">
        <v>0</v>
      </c>
      <c r="E32" s="103">
        <v>106798.59</v>
      </c>
      <c r="F32" s="103">
        <v>49471.18</v>
      </c>
      <c r="G32" s="103">
        <v>60141.599999999999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VIDA45991</v>
      </c>
      <c r="B33" s="100" t="s">
        <v>110</v>
      </c>
      <c r="C33" s="101">
        <v>45991</v>
      </c>
      <c r="D33" s="103">
        <v>1399.89</v>
      </c>
      <c r="E33" s="103">
        <v>0</v>
      </c>
      <c r="F33" s="103">
        <v>0</v>
      </c>
      <c r="G33" s="103">
        <v>0</v>
      </c>
      <c r="H33" s="103">
        <v>28292.639999999999</v>
      </c>
      <c r="I33" s="103">
        <v>10003.26</v>
      </c>
    </row>
    <row r="34" spans="1:9" ht="15" customHeight="1" x14ac:dyDescent="0.25">
      <c r="A34" t="str">
        <f t="shared" si="0"/>
        <v>COLMENA VIDA46022</v>
      </c>
      <c r="B34" s="100" t="s">
        <v>110</v>
      </c>
      <c r="C34" s="101">
        <v>46022</v>
      </c>
      <c r="D34" s="103">
        <v>1435.86</v>
      </c>
      <c r="E34" s="103">
        <v>0</v>
      </c>
      <c r="F34" s="103">
        <v>0</v>
      </c>
      <c r="G34" s="103">
        <v>0</v>
      </c>
      <c r="H34" s="103">
        <v>27878.95</v>
      </c>
      <c r="I34" s="103">
        <v>9471.11</v>
      </c>
    </row>
    <row r="35" spans="1:9" ht="15" customHeight="1" x14ac:dyDescent="0.25">
      <c r="A35" t="str">
        <f t="shared" si="0"/>
        <v>COLMENA VIDA46053</v>
      </c>
      <c r="B35" s="100" t="s">
        <v>110</v>
      </c>
      <c r="C35" s="101">
        <v>46053</v>
      </c>
      <c r="D35" s="103">
        <v>1411.15</v>
      </c>
      <c r="E35" s="103">
        <v>0</v>
      </c>
      <c r="F35" s="103">
        <v>0</v>
      </c>
      <c r="G35" s="103">
        <v>0</v>
      </c>
      <c r="H35" s="103">
        <v>27211.08</v>
      </c>
      <c r="I35" s="103">
        <v>9225.09</v>
      </c>
    </row>
    <row r="36" spans="1:9" ht="15" customHeight="1" x14ac:dyDescent="0.25">
      <c r="A36" t="str">
        <f t="shared" si="0"/>
        <v>COLSANITAS45991</v>
      </c>
      <c r="B36" s="100" t="s">
        <v>111</v>
      </c>
      <c r="C36" s="101">
        <v>45991</v>
      </c>
      <c r="D36" s="103">
        <v>0</v>
      </c>
      <c r="E36" s="103">
        <v>0</v>
      </c>
      <c r="F36" s="103">
        <v>0</v>
      </c>
      <c r="G36" s="103">
        <v>0</v>
      </c>
      <c r="H36" s="103">
        <v>6.97</v>
      </c>
      <c r="I36" s="103">
        <v>0</v>
      </c>
    </row>
    <row r="37" spans="1:9" ht="15" customHeight="1" x14ac:dyDescent="0.25">
      <c r="A37" t="str">
        <f t="shared" si="0"/>
        <v>COLSANITAS46022</v>
      </c>
      <c r="B37" s="100" t="s">
        <v>111</v>
      </c>
      <c r="C37" s="101">
        <v>46022</v>
      </c>
      <c r="D37" s="103">
        <v>0</v>
      </c>
      <c r="E37" s="103">
        <v>0</v>
      </c>
      <c r="F37" s="103">
        <v>0</v>
      </c>
      <c r="G37" s="103">
        <v>0</v>
      </c>
      <c r="H37" s="103">
        <v>7.87</v>
      </c>
      <c r="I37" s="103">
        <v>0.01</v>
      </c>
    </row>
    <row r="38" spans="1:9" ht="15" customHeight="1" x14ac:dyDescent="0.25">
      <c r="A38" t="str">
        <f t="shared" si="0"/>
        <v>COLSANITAS46053</v>
      </c>
      <c r="B38" s="100" t="s">
        <v>111</v>
      </c>
      <c r="C38" s="101">
        <v>46053</v>
      </c>
      <c r="D38" s="103">
        <v>0</v>
      </c>
      <c r="E38" s="103">
        <v>0</v>
      </c>
      <c r="F38" s="103">
        <v>0</v>
      </c>
      <c r="G38" s="103">
        <v>0</v>
      </c>
      <c r="H38" s="103">
        <v>7.88</v>
      </c>
      <c r="I38" s="103">
        <v>0.01</v>
      </c>
    </row>
    <row r="39" spans="1:9" ht="15" customHeight="1" x14ac:dyDescent="0.25">
      <c r="A39" t="str">
        <f t="shared" si="0"/>
        <v>EKG45991</v>
      </c>
      <c r="B39" s="100" t="s">
        <v>117</v>
      </c>
      <c r="C39" s="101">
        <v>45991</v>
      </c>
      <c r="D39" s="103">
        <v>0</v>
      </c>
      <c r="E39" s="103">
        <v>8026.87</v>
      </c>
      <c r="F39" s="103">
        <v>2825.14</v>
      </c>
      <c r="G39" s="103">
        <v>49.36</v>
      </c>
      <c r="H39" s="103">
        <v>16154.3</v>
      </c>
      <c r="I39" s="103">
        <v>4454.5600000000004</v>
      </c>
    </row>
    <row r="40" spans="1:9" ht="15" customHeight="1" x14ac:dyDescent="0.25">
      <c r="A40" t="str">
        <f t="shared" si="0"/>
        <v>EKG46022</v>
      </c>
      <c r="B40" s="100" t="s">
        <v>117</v>
      </c>
      <c r="C40" s="101">
        <v>46022</v>
      </c>
      <c r="D40" s="103">
        <v>0</v>
      </c>
      <c r="E40" s="103">
        <v>8376.3700000000008</v>
      </c>
      <c r="F40" s="103">
        <v>2824.47</v>
      </c>
      <c r="G40" s="103">
        <v>95.43</v>
      </c>
      <c r="H40" s="103">
        <v>16896.23</v>
      </c>
      <c r="I40" s="103">
        <v>4505.03</v>
      </c>
    </row>
    <row r="41" spans="1:9" ht="15" customHeight="1" x14ac:dyDescent="0.25">
      <c r="A41" t="str">
        <f t="shared" si="0"/>
        <v>EKG46053</v>
      </c>
      <c r="B41" s="100" t="s">
        <v>117</v>
      </c>
      <c r="C41" s="101">
        <v>46053</v>
      </c>
      <c r="D41" s="103">
        <v>0</v>
      </c>
      <c r="E41" s="103">
        <v>8989.14</v>
      </c>
      <c r="F41" s="103">
        <v>2987.49</v>
      </c>
      <c r="G41" s="103">
        <v>101.29</v>
      </c>
      <c r="H41" s="103">
        <v>14404.09</v>
      </c>
      <c r="I41" s="103">
        <v>4790.63</v>
      </c>
    </row>
    <row r="42" spans="1:9" ht="15" customHeight="1" x14ac:dyDescent="0.25">
      <c r="A42" t="str">
        <f t="shared" si="0"/>
        <v>EQUIDAD VIDA45991</v>
      </c>
      <c r="B42" s="100" t="s">
        <v>25</v>
      </c>
      <c r="C42" s="101">
        <v>45991</v>
      </c>
      <c r="D42" s="103">
        <v>0</v>
      </c>
      <c r="E42" s="103">
        <v>10870.25</v>
      </c>
      <c r="F42" s="103">
        <v>12528.81</v>
      </c>
      <c r="G42" s="103">
        <v>18528.189999999999</v>
      </c>
      <c r="H42" s="103">
        <v>17462.98</v>
      </c>
      <c r="I42" s="103">
        <v>9889.42</v>
      </c>
    </row>
    <row r="43" spans="1:9" ht="15" customHeight="1" x14ac:dyDescent="0.25">
      <c r="A43" t="str">
        <f t="shared" si="0"/>
        <v>EQUIDAD VIDA46022</v>
      </c>
      <c r="B43" s="100" t="s">
        <v>25</v>
      </c>
      <c r="C43" s="101">
        <v>46022</v>
      </c>
      <c r="D43" s="103">
        <v>0</v>
      </c>
      <c r="E43" s="103">
        <v>10774.43</v>
      </c>
      <c r="F43" s="103">
        <v>12449.53</v>
      </c>
      <c r="G43" s="103">
        <v>18564.560000000001</v>
      </c>
      <c r="H43" s="103">
        <v>17460.98</v>
      </c>
      <c r="I43" s="103">
        <v>10093.73</v>
      </c>
    </row>
    <row r="44" spans="1:9" ht="15" customHeight="1" x14ac:dyDescent="0.25">
      <c r="A44" t="str">
        <f t="shared" si="0"/>
        <v>EQUIDAD VIDA46053</v>
      </c>
      <c r="B44" s="100" t="s">
        <v>25</v>
      </c>
      <c r="C44" s="101">
        <v>46053</v>
      </c>
      <c r="D44" s="103">
        <v>0</v>
      </c>
      <c r="E44" s="103">
        <v>9966.31</v>
      </c>
      <c r="F44" s="103">
        <v>9955.59</v>
      </c>
      <c r="G44" s="103">
        <v>0</v>
      </c>
      <c r="H44" s="103">
        <v>18246.2</v>
      </c>
      <c r="I44" s="103">
        <v>9946.27</v>
      </c>
    </row>
    <row r="45" spans="1:9" ht="15" customHeight="1" x14ac:dyDescent="0.25">
      <c r="A45" t="str">
        <f t="shared" si="0"/>
        <v>ESTADO VIDA45991</v>
      </c>
      <c r="B45" s="100" t="s">
        <v>26</v>
      </c>
      <c r="C45" s="101">
        <v>45991</v>
      </c>
      <c r="D45" s="103">
        <v>1524.62</v>
      </c>
      <c r="E45" s="103">
        <v>0</v>
      </c>
      <c r="F45" s="103">
        <v>352.57</v>
      </c>
      <c r="G45" s="103">
        <v>1547.43</v>
      </c>
      <c r="H45" s="103">
        <v>24835.37</v>
      </c>
      <c r="I45" s="103">
        <v>14479.22</v>
      </c>
    </row>
    <row r="46" spans="1:9" ht="15" customHeight="1" x14ac:dyDescent="0.25">
      <c r="A46" t="str">
        <f t="shared" si="0"/>
        <v>ESTADO VIDA46022</v>
      </c>
      <c r="B46" s="100" t="s">
        <v>26</v>
      </c>
      <c r="C46" s="101">
        <v>46022</v>
      </c>
      <c r="D46" s="103">
        <v>1530.68</v>
      </c>
      <c r="E46" s="103">
        <v>0</v>
      </c>
      <c r="F46" s="103">
        <v>360.24</v>
      </c>
      <c r="G46" s="103">
        <v>1552.79</v>
      </c>
      <c r="H46" s="103">
        <v>25064.84</v>
      </c>
      <c r="I46" s="103">
        <v>14635.95</v>
      </c>
    </row>
    <row r="47" spans="1:9" ht="15" customHeight="1" x14ac:dyDescent="0.25">
      <c r="A47" t="str">
        <f t="shared" si="0"/>
        <v>ESTADO VIDA46053</v>
      </c>
      <c r="B47" s="100" t="s">
        <v>26</v>
      </c>
      <c r="C47" s="101">
        <v>46053</v>
      </c>
      <c r="D47" s="103">
        <v>1533.56</v>
      </c>
      <c r="E47" s="103">
        <v>0</v>
      </c>
      <c r="F47" s="103">
        <v>151.72999999999999</v>
      </c>
      <c r="G47" s="103">
        <v>1812.28</v>
      </c>
      <c r="H47" s="103">
        <v>25318.19</v>
      </c>
      <c r="I47" s="103">
        <v>14635.31</v>
      </c>
    </row>
    <row r="48" spans="1:9" ht="15" customHeight="1" x14ac:dyDescent="0.25">
      <c r="A48" t="str">
        <f t="shared" si="0"/>
        <v>GLOBAL45991</v>
      </c>
      <c r="B48" s="100" t="s">
        <v>27</v>
      </c>
      <c r="C48" s="101">
        <v>45991</v>
      </c>
      <c r="D48" s="103">
        <v>236712.13</v>
      </c>
      <c r="E48" s="103">
        <v>0</v>
      </c>
      <c r="F48" s="103">
        <v>74.59</v>
      </c>
      <c r="G48" s="103">
        <v>386.48</v>
      </c>
      <c r="H48" s="103">
        <v>2312.2800000000002</v>
      </c>
      <c r="I48" s="103">
        <v>548.34</v>
      </c>
    </row>
    <row r="49" spans="1:9" ht="15" customHeight="1" x14ac:dyDescent="0.25">
      <c r="A49" t="str">
        <f t="shared" si="0"/>
        <v>GLOBAL46022</v>
      </c>
      <c r="B49" s="100" t="s">
        <v>27</v>
      </c>
      <c r="C49" s="101">
        <v>46022</v>
      </c>
      <c r="D49" s="103">
        <v>237617.05</v>
      </c>
      <c r="E49" s="103">
        <v>0</v>
      </c>
      <c r="F49" s="103">
        <v>75.790000000000006</v>
      </c>
      <c r="G49" s="103">
        <v>381.61</v>
      </c>
      <c r="H49" s="103">
        <v>2213.77</v>
      </c>
      <c r="I49" s="103">
        <v>546.20000000000005</v>
      </c>
    </row>
    <row r="50" spans="1:9" ht="15" customHeight="1" x14ac:dyDescent="0.25">
      <c r="A50" t="str">
        <f t="shared" si="0"/>
        <v>GLOBAL46053</v>
      </c>
      <c r="B50" s="100" t="s">
        <v>27</v>
      </c>
      <c r="C50" s="101">
        <v>46053</v>
      </c>
      <c r="D50" s="103">
        <v>238762.74</v>
      </c>
      <c r="E50" s="103">
        <v>0</v>
      </c>
      <c r="F50" s="103">
        <v>77.2</v>
      </c>
      <c r="G50" s="103">
        <v>385</v>
      </c>
      <c r="H50" s="103">
        <v>2307.14</v>
      </c>
      <c r="I50" s="103">
        <v>565.87</v>
      </c>
    </row>
    <row r="51" spans="1:9" ht="15" customHeight="1" x14ac:dyDescent="0.25">
      <c r="A51" t="str">
        <f t="shared" si="0"/>
        <v>MAPFRE VIDA45991</v>
      </c>
      <c r="B51" s="100" t="s">
        <v>28</v>
      </c>
      <c r="C51" s="101">
        <v>45991</v>
      </c>
      <c r="D51" s="103">
        <v>218916.53</v>
      </c>
      <c r="E51" s="103">
        <v>5.33</v>
      </c>
      <c r="F51" s="103">
        <v>430.67</v>
      </c>
      <c r="G51" s="103">
        <v>5911.66</v>
      </c>
      <c r="H51" s="103">
        <v>18455.68</v>
      </c>
      <c r="I51" s="103">
        <v>10060.26</v>
      </c>
    </row>
    <row r="52" spans="1:9" ht="15" customHeight="1" x14ac:dyDescent="0.25">
      <c r="A52" t="str">
        <f t="shared" si="0"/>
        <v>MAPFRE VIDA46022</v>
      </c>
      <c r="B52" s="100" t="s">
        <v>28</v>
      </c>
      <c r="C52" s="101">
        <v>46022</v>
      </c>
      <c r="D52" s="103">
        <v>227001.67</v>
      </c>
      <c r="E52" s="103">
        <v>2.78</v>
      </c>
      <c r="F52" s="103">
        <v>452.86</v>
      </c>
      <c r="G52" s="103">
        <v>6133.74</v>
      </c>
      <c r="H52" s="103">
        <v>18754.349999999999</v>
      </c>
      <c r="I52" s="103">
        <v>10376.33</v>
      </c>
    </row>
    <row r="53" spans="1:9" ht="15" customHeight="1" x14ac:dyDescent="0.25">
      <c r="A53" t="str">
        <f t="shared" si="0"/>
        <v>MAPFRE VIDA46053</v>
      </c>
      <c r="B53" s="100" t="s">
        <v>28</v>
      </c>
      <c r="C53" s="101">
        <v>46053</v>
      </c>
      <c r="D53" s="103">
        <v>227937.84</v>
      </c>
      <c r="E53" s="103">
        <v>1.97</v>
      </c>
      <c r="F53" s="103">
        <v>470.19</v>
      </c>
      <c r="G53" s="103">
        <v>6133.74</v>
      </c>
      <c r="H53" s="103">
        <v>5072.92</v>
      </c>
      <c r="I53" s="103">
        <v>12226.98</v>
      </c>
    </row>
    <row r="54" spans="1:9" ht="15" customHeight="1" x14ac:dyDescent="0.25">
      <c r="A54" t="str">
        <f t="shared" si="0"/>
        <v>METLIFE45991</v>
      </c>
      <c r="B54" s="100" t="s">
        <v>29</v>
      </c>
      <c r="C54" s="101">
        <v>45991</v>
      </c>
      <c r="D54" s="103">
        <v>87959.2</v>
      </c>
      <c r="E54" s="103">
        <v>0</v>
      </c>
      <c r="F54" s="103">
        <v>0</v>
      </c>
      <c r="G54" s="103">
        <v>0</v>
      </c>
      <c r="H54" s="103">
        <v>43797.86</v>
      </c>
      <c r="I54" s="103">
        <v>17173</v>
      </c>
    </row>
    <row r="55" spans="1:9" ht="15" customHeight="1" x14ac:dyDescent="0.25">
      <c r="A55" t="str">
        <f t="shared" si="0"/>
        <v>METLIFE46022</v>
      </c>
      <c r="B55" s="100" t="s">
        <v>29</v>
      </c>
      <c r="C55" s="101">
        <v>46022</v>
      </c>
      <c r="D55" s="103">
        <v>88509.18</v>
      </c>
      <c r="E55" s="103">
        <v>0</v>
      </c>
      <c r="F55" s="103">
        <v>0</v>
      </c>
      <c r="G55" s="103">
        <v>0</v>
      </c>
      <c r="H55" s="103">
        <v>43030.3</v>
      </c>
      <c r="I55" s="103">
        <v>17082.64</v>
      </c>
    </row>
    <row r="56" spans="1:9" ht="15" customHeight="1" x14ac:dyDescent="0.25">
      <c r="A56" t="str">
        <f t="shared" si="0"/>
        <v>METLIFE46053</v>
      </c>
      <c r="B56" s="100" t="s">
        <v>29</v>
      </c>
      <c r="C56" s="101">
        <v>46053</v>
      </c>
      <c r="D56" s="103">
        <v>90738.98</v>
      </c>
      <c r="E56" s="103">
        <v>0</v>
      </c>
      <c r="F56" s="103">
        <v>0</v>
      </c>
      <c r="G56" s="103">
        <v>0</v>
      </c>
      <c r="H56" s="103">
        <v>41937.910000000003</v>
      </c>
      <c r="I56" s="103">
        <v>17309.740000000002</v>
      </c>
    </row>
    <row r="57" spans="1:9" ht="15" customHeight="1" x14ac:dyDescent="0.25">
      <c r="A57" t="str">
        <f t="shared" si="0"/>
        <v>PANAMERICAN VIDA45991</v>
      </c>
      <c r="B57" s="100" t="s">
        <v>30</v>
      </c>
      <c r="C57" s="101">
        <v>45991</v>
      </c>
      <c r="D57" s="103">
        <v>1677.18</v>
      </c>
      <c r="E57" s="103">
        <v>0</v>
      </c>
      <c r="F57" s="103">
        <v>0</v>
      </c>
      <c r="G57" s="103">
        <v>0</v>
      </c>
      <c r="H57" s="103">
        <v>58428.86</v>
      </c>
      <c r="I57" s="103">
        <v>17368.54</v>
      </c>
    </row>
    <row r="58" spans="1:9" ht="15" customHeight="1" x14ac:dyDescent="0.25">
      <c r="A58" t="str">
        <f t="shared" si="0"/>
        <v>PANAMERICAN VIDA46022</v>
      </c>
      <c r="B58" s="100" t="s">
        <v>30</v>
      </c>
      <c r="C58" s="101">
        <v>46022</v>
      </c>
      <c r="D58" s="103">
        <v>1733.99</v>
      </c>
      <c r="E58" s="103">
        <v>0</v>
      </c>
      <c r="F58" s="103">
        <v>0</v>
      </c>
      <c r="G58" s="103">
        <v>0</v>
      </c>
      <c r="H58" s="103">
        <v>60361.72</v>
      </c>
      <c r="I58" s="103">
        <v>17166.88</v>
      </c>
    </row>
    <row r="59" spans="1:9" ht="15" customHeight="1" x14ac:dyDescent="0.25">
      <c r="A59" t="str">
        <f t="shared" si="0"/>
        <v>PANAMERICAN VIDA46053</v>
      </c>
      <c r="B59" s="100" t="s">
        <v>30</v>
      </c>
      <c r="C59" s="101">
        <v>46053</v>
      </c>
      <c r="D59" s="103">
        <v>1823.46</v>
      </c>
      <c r="E59" s="103">
        <v>0</v>
      </c>
      <c r="F59" s="103">
        <v>0</v>
      </c>
      <c r="G59" s="103">
        <v>0</v>
      </c>
      <c r="H59" s="103">
        <v>62363.3</v>
      </c>
      <c r="I59" s="103">
        <v>17608.89</v>
      </c>
    </row>
    <row r="60" spans="1:9" ht="15" customHeight="1" x14ac:dyDescent="0.25">
      <c r="A60" t="str">
        <f t="shared" si="0"/>
        <v>POSITIVA45991</v>
      </c>
      <c r="B60" s="100" t="s">
        <v>31</v>
      </c>
      <c r="C60" s="101">
        <v>45991</v>
      </c>
      <c r="D60" s="103">
        <v>119296.9</v>
      </c>
      <c r="E60" s="103">
        <v>191949.05</v>
      </c>
      <c r="F60" s="103">
        <v>165776.39000000001</v>
      </c>
      <c r="G60" s="103">
        <v>156609.53</v>
      </c>
      <c r="H60" s="103">
        <v>38202.589999999997</v>
      </c>
      <c r="I60" s="103">
        <v>36743.85</v>
      </c>
    </row>
    <row r="61" spans="1:9" ht="15" customHeight="1" x14ac:dyDescent="0.25">
      <c r="A61" t="str">
        <f t="shared" si="0"/>
        <v>POSITIVA46022</v>
      </c>
      <c r="B61" s="100" t="s">
        <v>31</v>
      </c>
      <c r="C61" s="101">
        <v>46022</v>
      </c>
      <c r="D61" s="103">
        <v>118855.25</v>
      </c>
      <c r="E61" s="103">
        <v>197574.18</v>
      </c>
      <c r="F61" s="103">
        <v>166631.54</v>
      </c>
      <c r="G61" s="103">
        <v>164328.4</v>
      </c>
      <c r="H61" s="103">
        <v>38994.75</v>
      </c>
      <c r="I61" s="103">
        <v>37345.46</v>
      </c>
    </row>
    <row r="62" spans="1:9" x14ac:dyDescent="0.25">
      <c r="A62" t="str">
        <f t="shared" si="0"/>
        <v>POSITIVA46053</v>
      </c>
      <c r="B62" s="100" t="s">
        <v>31</v>
      </c>
      <c r="C62" s="101">
        <v>46053</v>
      </c>
      <c r="D62" s="103">
        <v>120221.84</v>
      </c>
      <c r="E62" s="103">
        <v>199627.66</v>
      </c>
      <c r="F62" s="103">
        <v>170016.79</v>
      </c>
      <c r="G62" s="103">
        <v>165496.68</v>
      </c>
      <c r="H62" s="103">
        <v>36787.74</v>
      </c>
      <c r="I62" s="103">
        <v>36956.47</v>
      </c>
    </row>
    <row r="63" spans="1:9" x14ac:dyDescent="0.25">
      <c r="A63" t="str">
        <f t="shared" si="0"/>
        <v>SKANDIA45991</v>
      </c>
      <c r="B63" s="100" t="s">
        <v>103</v>
      </c>
      <c r="C63" s="101">
        <v>45991</v>
      </c>
      <c r="D63" s="103">
        <v>75402.11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SKANDIA46022</v>
      </c>
      <c r="B64" s="100" t="s">
        <v>103</v>
      </c>
      <c r="C64" s="101">
        <v>46022</v>
      </c>
      <c r="D64" s="103">
        <v>76467.62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SKANDIA46053</v>
      </c>
      <c r="B65" s="100" t="s">
        <v>103</v>
      </c>
      <c r="C65" s="101">
        <v>46053</v>
      </c>
      <c r="D65" s="103">
        <v>78133.38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VIDA45991</v>
      </c>
      <c r="B66" s="100" t="s">
        <v>32</v>
      </c>
      <c r="C66" s="101">
        <v>45991</v>
      </c>
      <c r="D66" s="103">
        <v>240571.23</v>
      </c>
      <c r="E66" s="103">
        <v>316843.76</v>
      </c>
      <c r="F66" s="103">
        <v>219808.53</v>
      </c>
      <c r="G66" s="103">
        <v>196218.32</v>
      </c>
      <c r="H66" s="103">
        <v>844572.46</v>
      </c>
      <c r="I66" s="103">
        <v>611856.63</v>
      </c>
    </row>
    <row r="67" spans="1:9" x14ac:dyDescent="0.25">
      <c r="A67" t="str">
        <f t="shared" si="0"/>
        <v>SURAMERICANA VIDA46022</v>
      </c>
      <c r="B67" s="100" t="s">
        <v>32</v>
      </c>
      <c r="C67" s="101">
        <v>46022</v>
      </c>
      <c r="D67" s="103">
        <v>261825.38</v>
      </c>
      <c r="E67" s="103">
        <v>320727.33</v>
      </c>
      <c r="F67" s="103">
        <v>227644.79999999999</v>
      </c>
      <c r="G67" s="103">
        <v>216703.61</v>
      </c>
      <c r="H67" s="103">
        <v>839796.57</v>
      </c>
      <c r="I67" s="103">
        <v>617556.36</v>
      </c>
    </row>
    <row r="68" spans="1:9" x14ac:dyDescent="0.25">
      <c r="A68" t="str">
        <f t="shared" si="0"/>
        <v>SURAMERICANA VIDA46053</v>
      </c>
      <c r="B68" s="100" t="s">
        <v>32</v>
      </c>
      <c r="C68" s="101">
        <v>46053</v>
      </c>
      <c r="D68" s="103">
        <v>262611.36</v>
      </c>
      <c r="E68" s="103">
        <v>323747.5</v>
      </c>
      <c r="F68" s="103">
        <v>228222.09</v>
      </c>
      <c r="G68" s="103">
        <v>218724.6</v>
      </c>
      <c r="H68" s="103">
        <v>850103.84</v>
      </c>
      <c r="I68" s="103">
        <v>623376.74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2026-03-09T21:07:25Z</dcterms:modified>
</cp:coreProperties>
</file>